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450" windowWidth="11580" windowHeight="6030" activeTab="5"/>
  </bookViews>
  <sheets>
    <sheet name="BAIGORRI" sheetId="1" r:id="rId1"/>
    <sheet name="GARAZI" sheetId="2" r:id="rId2"/>
    <sheet name="AMIKUZE" sheetId="3" r:id="rId3"/>
    <sheet name="IHOLDI" sheetId="4" r:id="rId4"/>
    <sheet name="HAZPARNE" sheetId="5" r:id="rId5"/>
    <sheet name="OROKORRA" sheetId="6" r:id="rId6"/>
  </sheets>
  <definedNames/>
  <calcPr fullCalcOnLoad="1"/>
</workbook>
</file>

<file path=xl/sharedStrings.xml><?xml version="1.0" encoding="utf-8"?>
<sst xmlns="http://schemas.openxmlformats.org/spreadsheetml/2006/main" count="147" uniqueCount="105">
  <si>
    <t>ARNEGI</t>
  </si>
  <si>
    <t>BEHORLEGI</t>
  </si>
  <si>
    <t>IZPURA</t>
  </si>
  <si>
    <t>LEKUNBERRI</t>
  </si>
  <si>
    <t>AHATSA</t>
  </si>
  <si>
    <t>AINIZA</t>
  </si>
  <si>
    <t>DONAZAHARRE</t>
  </si>
  <si>
    <t>EIHERALARRE</t>
  </si>
  <si>
    <t>EZTERENZUBI</t>
  </si>
  <si>
    <t>JATSU</t>
  </si>
  <si>
    <t>LAKARRA</t>
  </si>
  <si>
    <t>MENDIBE</t>
  </si>
  <si>
    <t>ZARO</t>
  </si>
  <si>
    <t>GARAZI</t>
  </si>
  <si>
    <t>Zerrend,</t>
  </si>
  <si>
    <t>Bozka,</t>
  </si>
  <si>
    <t>Bali</t>
  </si>
  <si>
    <t>Xuri</t>
  </si>
  <si>
    <t>AINTZILE</t>
  </si>
  <si>
    <t>HAZPARNE</t>
  </si>
  <si>
    <t>DONAMARTIRI</t>
  </si>
  <si>
    <t>LEKORNE</t>
  </si>
  <si>
    <t>LEKUINE</t>
  </si>
  <si>
    <t>MAKEA</t>
  </si>
  <si>
    <t>MEHAINE</t>
  </si>
  <si>
    <t>IHOLDI</t>
  </si>
  <si>
    <t>ARANSUSI</t>
  </si>
  <si>
    <t>ARMENDARITZE</t>
  </si>
  <si>
    <t>BUNUZE</t>
  </si>
  <si>
    <t>DONAIXTI</t>
  </si>
  <si>
    <t>HELETA</t>
  </si>
  <si>
    <t>HOZTA</t>
  </si>
  <si>
    <t>IBARLA</t>
  </si>
  <si>
    <t>IRISARRI</t>
  </si>
  <si>
    <t>IZURA</t>
  </si>
  <si>
    <t>JUTSI</t>
  </si>
  <si>
    <t>LANDIBARRE</t>
  </si>
  <si>
    <t>LARZABALE</t>
  </si>
  <si>
    <t>SUHUSKUNE</t>
  </si>
  <si>
    <t>PAGOLA</t>
  </si>
  <si>
    <t>ATARRATZE</t>
  </si>
  <si>
    <t>Orotarat</t>
  </si>
  <si>
    <t>BAIGORRI</t>
  </si>
  <si>
    <t>ALDUDE</t>
  </si>
  <si>
    <t>ARROSA</t>
  </si>
  <si>
    <t>AZKARATE</t>
  </si>
  <si>
    <t>BANKA</t>
  </si>
  <si>
    <t>BIDARRAI</t>
  </si>
  <si>
    <t>IRULEGI</t>
  </si>
  <si>
    <t>LASA</t>
  </si>
  <si>
    <t>ORTZAIZE</t>
  </si>
  <si>
    <t>UREPELE</t>
  </si>
  <si>
    <t>AMIKUZE</t>
  </si>
  <si>
    <t>AIZIRITZE</t>
  </si>
  <si>
    <t>AMENDUZE</t>
  </si>
  <si>
    <t>AMOROTZE</t>
  </si>
  <si>
    <t>ARBERATZE</t>
  </si>
  <si>
    <t>ARBOTI</t>
  </si>
  <si>
    <t>ARRUTA</t>
  </si>
  <si>
    <t>ARUE</t>
  </si>
  <si>
    <t>BEHASKANE</t>
  </si>
  <si>
    <t>BEHAUZE</t>
  </si>
  <si>
    <t>DOMINTXINE</t>
  </si>
  <si>
    <t>DONAPALEU</t>
  </si>
  <si>
    <t>ETXARRI</t>
  </si>
  <si>
    <t>GABADI</t>
  </si>
  <si>
    <t>GARRUZE</t>
  </si>
  <si>
    <t>ILHARRE</t>
  </si>
  <si>
    <t>LARRIBARRE</t>
  </si>
  <si>
    <t>LOHITZUNE</t>
  </si>
  <si>
    <t>LUKUZE</t>
  </si>
  <si>
    <t>MARTXUTA</t>
  </si>
  <si>
    <t>ORAGARRE</t>
  </si>
  <si>
    <t>OSTANKO</t>
  </si>
  <si>
    <t>UHARTIRI</t>
  </si>
  <si>
    <t>MAULE</t>
  </si>
  <si>
    <t>BIARNO</t>
  </si>
  <si>
    <t>ACCOUS</t>
  </si>
  <si>
    <t>ARAMITS</t>
  </si>
  <si>
    <t>ARUDY</t>
  </si>
  <si>
    <t>LARUNS</t>
  </si>
  <si>
    <t>NABARRENKOXE</t>
  </si>
  <si>
    <t>SALBATERRA</t>
  </si>
  <si>
    <t>DUZUNARITZE</t>
  </si>
  <si>
    <t>BUZTINTZE</t>
  </si>
  <si>
    <t>GAMARTE</t>
  </si>
  <si>
    <t>DONOZTIRI</t>
  </si>
  <si>
    <t>ANHAUZE</t>
  </si>
  <si>
    <t>GESTAZE</t>
  </si>
  <si>
    <t>LAHETZE BIZKAI</t>
  </si>
  <si>
    <t>OZEGAINE</t>
  </si>
  <si>
    <t>D GARAZI</t>
  </si>
  <si>
    <t>UHARTE GAR</t>
  </si>
  <si>
    <t>OROKOR</t>
  </si>
  <si>
    <t>EUSKAL</t>
  </si>
  <si>
    <t>HERRI</t>
  </si>
  <si>
    <t>OLUE EKI</t>
  </si>
  <si>
    <t>OLUE MENDEALA</t>
  </si>
  <si>
    <t>4.bozka</t>
  </si>
  <si>
    <t>eremua</t>
  </si>
  <si>
    <t>F. MAITIA</t>
  </si>
  <si>
    <t>J. LASSALLE</t>
  </si>
  <si>
    <t>(BALI)</t>
  </si>
  <si>
    <t>?</t>
  </si>
  <si>
    <t>BITIÑA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</si>
</sst>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7"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9"/>
      <name val="Arial Black"/>
      <family val="2"/>
    </font>
    <font>
      <sz val="14"/>
      <color indexed="9"/>
      <name val="Arial Black"/>
      <family val="2"/>
    </font>
    <font>
      <sz val="12"/>
      <color indexed="9"/>
      <name val="Arial Black"/>
      <family val="2"/>
    </font>
    <font>
      <b/>
      <sz val="7"/>
      <name val="Arial"/>
      <family val="2"/>
    </font>
    <font>
      <sz val="11"/>
      <color indexed="9"/>
      <name val="Arial Black"/>
      <family val="2"/>
    </font>
    <font>
      <b/>
      <i/>
      <sz val="7"/>
      <name val="Arial"/>
      <family val="2"/>
    </font>
    <font>
      <b/>
      <sz val="12"/>
      <name val="Arial"/>
      <family val="2"/>
    </font>
    <font>
      <b/>
      <sz val="10"/>
      <color indexed="9"/>
      <name val="Arial Black"/>
      <family val="2"/>
    </font>
    <font>
      <b/>
      <sz val="9"/>
      <name val="Arial"/>
      <family val="2"/>
    </font>
    <font>
      <sz val="9"/>
      <color indexed="9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0" borderId="0" xfId="0" applyFont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10" fontId="10" fillId="2" borderId="5" xfId="0" applyNumberFormat="1" applyFon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10" fillId="3" borderId="0" xfId="0" applyNumberFormat="1" applyFont="1" applyFill="1" applyAlignment="1">
      <alignment/>
    </xf>
    <xf numFmtId="10" fontId="10" fillId="2" borderId="7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10" fontId="10" fillId="0" borderId="8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0" fontId="10" fillId="2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4" borderId="11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0" fontId="10" fillId="5" borderId="7" xfId="0" applyNumberFormat="1" applyFont="1" applyFill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10" fillId="2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5" borderId="16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10" fontId="10" fillId="2" borderId="25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0" fontId="10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0" fontId="10" fillId="2" borderId="27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0" fontId="10" fillId="2" borderId="28" xfId="0" applyNumberFormat="1" applyFont="1" applyFill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0" fontId="10" fillId="2" borderId="3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0" fontId="10" fillId="2" borderId="31" xfId="0" applyNumberFormat="1" applyFont="1" applyFill="1" applyBorder="1" applyAlignment="1">
      <alignment horizontal="center"/>
    </xf>
    <xf numFmtId="10" fontId="10" fillId="0" borderId="3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0" fontId="10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0" fontId="10" fillId="2" borderId="33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/>
    </xf>
    <xf numFmtId="0" fontId="6" fillId="5" borderId="1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5" fillId="5" borderId="35" xfId="0" applyFont="1" applyFill="1" applyBorder="1" applyAlignment="1">
      <alignment/>
    </xf>
    <xf numFmtId="0" fontId="10" fillId="5" borderId="18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10" fontId="10" fillId="5" borderId="37" xfId="0" applyNumberFormat="1" applyFont="1" applyFill="1" applyBorder="1" applyAlignment="1">
      <alignment horizontal="center"/>
    </xf>
    <xf numFmtId="10" fontId="10" fillId="5" borderId="36" xfId="0" applyNumberFormat="1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0" fontId="10" fillId="2" borderId="40" xfId="0" applyNumberFormat="1" applyFon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5" borderId="35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left"/>
    </xf>
    <xf numFmtId="0" fontId="10" fillId="5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10" fontId="10" fillId="0" borderId="47" xfId="0" applyNumberFormat="1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10" fontId="10" fillId="2" borderId="47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8" xfId="0" applyNumberFormat="1" applyFont="1" applyFill="1" applyBorder="1" applyAlignment="1">
      <alignment horizontal="center"/>
    </xf>
    <xf numFmtId="10" fontId="10" fillId="0" borderId="49" xfId="0" applyNumberFormat="1" applyFont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10" fontId="10" fillId="5" borderId="50" xfId="0" applyNumberFormat="1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0" fontId="10" fillId="0" borderId="51" xfId="0" applyNumberFormat="1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0" fontId="10" fillId="2" borderId="51" xfId="0" applyNumberFormat="1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2" xfId="0" applyNumberFormat="1" applyFont="1" applyFill="1" applyBorder="1" applyAlignment="1">
      <alignment horizontal="center"/>
    </xf>
    <xf numFmtId="10" fontId="10" fillId="0" borderId="53" xfId="0" applyNumberFormat="1" applyFont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10" fontId="10" fillId="5" borderId="17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0" fontId="10" fillId="2" borderId="41" xfId="0" applyNumberFormat="1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11" fillId="6" borderId="44" xfId="0" applyFont="1" applyFill="1" applyBorder="1" applyAlignment="1">
      <alignment/>
    </xf>
    <xf numFmtId="0" fontId="13" fillId="4" borderId="55" xfId="0" applyNumberFormat="1" applyFont="1" applyFill="1" applyBorder="1" applyAlignment="1">
      <alignment horizontal="left"/>
    </xf>
    <xf numFmtId="0" fontId="5" fillId="4" borderId="22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/>
    </xf>
    <xf numFmtId="10" fontId="10" fillId="4" borderId="19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1" xfId="0" applyNumberFormat="1" applyFont="1" applyFill="1" applyBorder="1" applyAlignment="1">
      <alignment horizontal="center"/>
    </xf>
    <xf numFmtId="10" fontId="10" fillId="4" borderId="21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10" fontId="10" fillId="2" borderId="35" xfId="0" applyNumberFormat="1" applyFont="1" applyFill="1" applyBorder="1" applyAlignment="1">
      <alignment horizontal="center"/>
    </xf>
    <xf numFmtId="10" fontId="10" fillId="2" borderId="36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0" fontId="10" fillId="0" borderId="30" xfId="0" applyNumberFormat="1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left" vertical="top" wrapText="1"/>
    </xf>
    <xf numFmtId="0" fontId="15" fillId="2" borderId="59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8" fillId="6" borderId="44" xfId="0" applyFont="1" applyFill="1" applyBorder="1" applyAlignment="1">
      <alignment/>
    </xf>
    <xf numFmtId="0" fontId="5" fillId="2" borderId="53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10" fontId="15" fillId="0" borderId="51" xfId="0" applyNumberFormat="1" applyFont="1" applyBorder="1" applyAlignment="1">
      <alignment/>
    </xf>
    <xf numFmtId="0" fontId="15" fillId="2" borderId="16" xfId="0" applyFont="1" applyFill="1" applyBorder="1" applyAlignment="1">
      <alignment/>
    </xf>
    <xf numFmtId="10" fontId="15" fillId="2" borderId="51" xfId="0" applyNumberFormat="1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3" borderId="16" xfId="0" applyFont="1" applyFill="1" applyBorder="1" applyAlignment="1">
      <alignment/>
    </xf>
    <xf numFmtId="10" fontId="15" fillId="3" borderId="51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 horizontal="left" vertical="top" wrapText="1"/>
    </xf>
    <xf numFmtId="0" fontId="15" fillId="2" borderId="51" xfId="0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 horizontal="left" vertical="top" wrapText="1"/>
    </xf>
    <xf numFmtId="10" fontId="15" fillId="0" borderId="53" xfId="0" applyNumberFormat="1" applyFont="1" applyBorder="1" applyAlignment="1">
      <alignment/>
    </xf>
    <xf numFmtId="10" fontId="10" fillId="0" borderId="14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10" fontId="10" fillId="0" borderId="2" xfId="0" applyNumberFormat="1" applyFont="1" applyFill="1" applyBorder="1" applyAlignment="1">
      <alignment horizontal="center"/>
    </xf>
    <xf numFmtId="10" fontId="10" fillId="0" borderId="24" xfId="0" applyNumberFormat="1" applyFont="1" applyBorder="1" applyAlignment="1">
      <alignment horizontal="center"/>
    </xf>
    <xf numFmtId="10" fontId="10" fillId="0" borderId="34" xfId="0" applyNumberFormat="1" applyFont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10" fillId="5" borderId="57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60" xfId="0" applyFont="1" applyBorder="1" applyAlignment="1">
      <alignment horizontal="left"/>
    </xf>
    <xf numFmtId="10" fontId="15" fillId="0" borderId="51" xfId="0" applyNumberFormat="1" applyFont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10" fontId="15" fillId="2" borderId="51" xfId="0" applyNumberFormat="1" applyFont="1" applyFill="1" applyBorder="1" applyAlignment="1">
      <alignment horizontal="left"/>
    </xf>
    <xf numFmtId="0" fontId="15" fillId="0" borderId="16" xfId="0" applyFont="1" applyBorder="1" applyAlignment="1">
      <alignment horizontal="left"/>
    </xf>
    <xf numFmtId="10" fontId="15" fillId="0" borderId="16" xfId="0" applyNumberFormat="1" applyFont="1" applyBorder="1" applyAlignment="1">
      <alignment horizontal="left"/>
    </xf>
    <xf numFmtId="0" fontId="16" fillId="6" borderId="60" xfId="0" applyFont="1" applyFill="1" applyBorder="1" applyAlignment="1">
      <alignment horizontal="left"/>
    </xf>
    <xf numFmtId="0" fontId="16" fillId="6" borderId="17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10" fontId="15" fillId="3" borderId="51" xfId="0" applyNumberFormat="1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6" borderId="54" xfId="0" applyFont="1" applyFill="1" applyBorder="1" applyAlignment="1">
      <alignment horizontal="left"/>
    </xf>
    <xf numFmtId="0" fontId="15" fillId="0" borderId="34" xfId="0" applyFont="1" applyBorder="1" applyAlignment="1">
      <alignment horizontal="left"/>
    </xf>
    <xf numFmtId="10" fontId="15" fillId="0" borderId="40" xfId="0" applyNumberFormat="1" applyFont="1" applyBorder="1" applyAlignment="1">
      <alignment horizontal="left"/>
    </xf>
    <xf numFmtId="0" fontId="15" fillId="2" borderId="34" xfId="0" applyFont="1" applyFill="1" applyBorder="1" applyAlignment="1">
      <alignment horizontal="left"/>
    </xf>
    <xf numFmtId="10" fontId="15" fillId="2" borderId="40" xfId="0" applyNumberFormat="1" applyFont="1" applyFill="1" applyBorder="1" applyAlignment="1">
      <alignment horizontal="left"/>
    </xf>
    <xf numFmtId="0" fontId="15" fillId="3" borderId="34" xfId="0" applyFont="1" applyFill="1" applyBorder="1" applyAlignment="1">
      <alignment horizontal="left"/>
    </xf>
    <xf numFmtId="10" fontId="10" fillId="3" borderId="41" xfId="0" applyNumberFormat="1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5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1">
      <selection activeCell="D24" sqref="D24"/>
    </sheetView>
  </sheetViews>
  <sheetFormatPr defaultColWidth="11.421875" defaultRowHeight="12.75"/>
  <cols>
    <col min="1" max="1" width="11.421875" style="1" customWidth="1"/>
    <col min="2" max="2" width="13.57421875" style="234" customWidth="1"/>
    <col min="3" max="3" width="7.28125" style="2" customWidth="1"/>
    <col min="4" max="4" width="7.28125" style="3" customWidth="1"/>
    <col min="5" max="5" width="7.140625" style="2" customWidth="1"/>
    <col min="6" max="6" width="6.57421875" style="4" customWidth="1"/>
    <col min="7" max="8" width="10.8515625" style="4" customWidth="1"/>
    <col min="9" max="9" width="8.140625" style="1" customWidth="1"/>
    <col min="10" max="16384" width="11.421875" style="1" customWidth="1"/>
  </cols>
  <sheetData>
    <row r="1" spans="6:8" ht="11.25">
      <c r="F1" s="61"/>
      <c r="G1" s="61"/>
      <c r="H1" s="61"/>
    </row>
    <row r="2" spans="2:6" s="51" customFormat="1" ht="21.75" customHeight="1" thickBot="1">
      <c r="B2" s="235"/>
      <c r="C2" s="19"/>
      <c r="D2" s="19"/>
      <c r="E2" s="19"/>
      <c r="F2" s="19"/>
    </row>
    <row r="3" spans="2:8" ht="19.5" customHeight="1" thickBot="1">
      <c r="B3" s="236" t="s">
        <v>42</v>
      </c>
      <c r="C3" s="69" t="s">
        <v>14</v>
      </c>
      <c r="D3" s="67" t="s">
        <v>15</v>
      </c>
      <c r="E3" s="67" t="s">
        <v>16</v>
      </c>
      <c r="F3" s="68" t="s">
        <v>17</v>
      </c>
      <c r="G3" s="178" t="s">
        <v>100</v>
      </c>
      <c r="H3" s="179" t="s">
        <v>101</v>
      </c>
    </row>
    <row r="4" spans="2:8" s="14" customFormat="1" ht="13.5" customHeight="1">
      <c r="B4" s="237" t="s">
        <v>43</v>
      </c>
      <c r="C4" s="48">
        <v>325</v>
      </c>
      <c r="D4" s="13">
        <v>199</v>
      </c>
      <c r="E4" s="15">
        <f>G4+H4</f>
        <v>188</v>
      </c>
      <c r="F4" s="73">
        <f>D4-E4</f>
        <v>11</v>
      </c>
      <c r="G4" s="174">
        <v>68</v>
      </c>
      <c r="H4" s="171">
        <v>120</v>
      </c>
    </row>
    <row r="5" spans="2:8" s="23" customFormat="1" ht="13.5" customHeight="1">
      <c r="B5" s="238"/>
      <c r="C5" s="90"/>
      <c r="D5" s="20">
        <f>D4/C4</f>
        <v>0.6123076923076923</v>
      </c>
      <c r="E5" s="21">
        <f>E4/D4</f>
        <v>0.9447236180904522</v>
      </c>
      <c r="F5" s="74"/>
      <c r="G5" s="83">
        <f>G4/E4</f>
        <v>0.3617021276595745</v>
      </c>
      <c r="H5" s="74">
        <f>H4/E4</f>
        <v>0.6382978723404256</v>
      </c>
    </row>
    <row r="6" spans="2:8" s="14" customFormat="1" ht="13.5" customHeight="1">
      <c r="B6" s="239" t="s">
        <v>87</v>
      </c>
      <c r="C6" s="88">
        <v>267</v>
      </c>
      <c r="D6" s="16">
        <v>159</v>
      </c>
      <c r="E6" s="16">
        <f>G6+H6</f>
        <v>142</v>
      </c>
      <c r="F6" s="71">
        <f>D6-E6</f>
        <v>17</v>
      </c>
      <c r="G6" s="175">
        <v>66</v>
      </c>
      <c r="H6" s="172">
        <v>76</v>
      </c>
    </row>
    <row r="7" spans="2:8" s="23" customFormat="1" ht="13.5" customHeight="1">
      <c r="B7" s="240"/>
      <c r="C7" s="89"/>
      <c r="D7" s="24">
        <f>D6/C6</f>
        <v>0.5955056179775281</v>
      </c>
      <c r="E7" s="24">
        <f>E6/D6</f>
        <v>0.8930817610062893</v>
      </c>
      <c r="F7" s="72"/>
      <c r="G7" s="82">
        <f>G6/E6</f>
        <v>0.4647887323943662</v>
      </c>
      <c r="H7" s="72">
        <f>H6/E6</f>
        <v>0.5352112676056338</v>
      </c>
    </row>
    <row r="8" spans="2:8" s="14" customFormat="1" ht="13.5" customHeight="1">
      <c r="B8" s="237" t="s">
        <v>44</v>
      </c>
      <c r="C8" s="48">
        <v>395</v>
      </c>
      <c r="D8" s="13">
        <v>237</v>
      </c>
      <c r="E8" s="15">
        <f>G8+H8</f>
        <v>223</v>
      </c>
      <c r="F8" s="73">
        <f>D8-E8</f>
        <v>14</v>
      </c>
      <c r="G8" s="174">
        <v>106</v>
      </c>
      <c r="H8" s="171">
        <v>117</v>
      </c>
    </row>
    <row r="9" spans="2:8" s="23" customFormat="1" ht="13.5" customHeight="1">
      <c r="B9" s="238"/>
      <c r="C9" s="90"/>
      <c r="D9" s="20">
        <f>D8/C8</f>
        <v>0.6</v>
      </c>
      <c r="E9" s="21">
        <f>E8/D8</f>
        <v>0.9409282700421941</v>
      </c>
      <c r="F9" s="74"/>
      <c r="G9" s="83">
        <f>G8/E8</f>
        <v>0.47533632286995514</v>
      </c>
      <c r="H9" s="74">
        <f>H8/E8</f>
        <v>0.5246636771300448</v>
      </c>
    </row>
    <row r="10" spans="2:8" s="14" customFormat="1" ht="13.5" customHeight="1">
      <c r="B10" s="239" t="s">
        <v>45</v>
      </c>
      <c r="C10" s="88">
        <v>251</v>
      </c>
      <c r="D10" s="16">
        <v>164</v>
      </c>
      <c r="E10" s="16">
        <f>G10+H10</f>
        <v>149</v>
      </c>
      <c r="F10" s="71">
        <f>D10-E10</f>
        <v>15</v>
      </c>
      <c r="G10" s="175">
        <v>74</v>
      </c>
      <c r="H10" s="172">
        <v>75</v>
      </c>
    </row>
    <row r="11" spans="2:8" s="23" customFormat="1" ht="13.5" customHeight="1">
      <c r="B11" s="240"/>
      <c r="C11" s="89"/>
      <c r="D11" s="24">
        <f>D10/C10</f>
        <v>0.6533864541832669</v>
      </c>
      <c r="E11" s="24">
        <f>E10/D10</f>
        <v>0.9085365853658537</v>
      </c>
      <c r="F11" s="72"/>
      <c r="G11" s="82">
        <f>G10/E10</f>
        <v>0.4966442953020134</v>
      </c>
      <c r="H11" s="72">
        <f>H10/E10</f>
        <v>0.5033557046979866</v>
      </c>
    </row>
    <row r="12" spans="2:8" s="14" customFormat="1" ht="13.5" customHeight="1">
      <c r="B12" s="237" t="s">
        <v>42</v>
      </c>
      <c r="C12" s="48">
        <v>1351</v>
      </c>
      <c r="D12" s="13">
        <v>740</v>
      </c>
      <c r="E12" s="15">
        <f>G12+H12</f>
        <v>691</v>
      </c>
      <c r="F12" s="73">
        <f>D12-E12</f>
        <v>49</v>
      </c>
      <c r="G12" s="174">
        <v>299</v>
      </c>
      <c r="H12" s="171">
        <v>392</v>
      </c>
    </row>
    <row r="13" spans="2:8" s="23" customFormat="1" ht="13.5" customHeight="1">
      <c r="B13" s="238"/>
      <c r="C13" s="90"/>
      <c r="D13" s="20">
        <f>D12/C12</f>
        <v>0.5477424130273871</v>
      </c>
      <c r="E13" s="21">
        <f>E12/D12</f>
        <v>0.9337837837837838</v>
      </c>
      <c r="F13" s="74"/>
      <c r="G13" s="83">
        <f>G12/E12</f>
        <v>0.43270622286541244</v>
      </c>
      <c r="H13" s="74">
        <f>H12/E12</f>
        <v>0.5672937771345875</v>
      </c>
    </row>
    <row r="14" spans="2:8" s="14" customFormat="1" ht="13.5" customHeight="1">
      <c r="B14" s="239" t="s">
        <v>46</v>
      </c>
      <c r="C14" s="88">
        <v>306</v>
      </c>
      <c r="D14" s="16">
        <v>192</v>
      </c>
      <c r="E14" s="16">
        <f>G14+H14</f>
        <v>182</v>
      </c>
      <c r="F14" s="71">
        <f>D14-E14</f>
        <v>10</v>
      </c>
      <c r="G14" s="175">
        <v>60</v>
      </c>
      <c r="H14" s="172">
        <v>122</v>
      </c>
    </row>
    <row r="15" spans="2:8" s="23" customFormat="1" ht="13.5" customHeight="1">
      <c r="B15" s="240"/>
      <c r="C15" s="89"/>
      <c r="D15" s="24">
        <f>D14/C14</f>
        <v>0.6274509803921569</v>
      </c>
      <c r="E15" s="24">
        <f>E14/D14</f>
        <v>0.9479166666666666</v>
      </c>
      <c r="F15" s="72"/>
      <c r="G15" s="82">
        <f>G14/E14</f>
        <v>0.32967032967032966</v>
      </c>
      <c r="H15" s="72">
        <f>H14/E14</f>
        <v>0.6703296703296703</v>
      </c>
    </row>
    <row r="16" spans="2:8" s="14" customFormat="1" ht="13.5" customHeight="1">
      <c r="B16" s="237" t="s">
        <v>47</v>
      </c>
      <c r="C16" s="48">
        <v>547</v>
      </c>
      <c r="D16" s="13">
        <v>319</v>
      </c>
      <c r="E16" s="15">
        <f>G16+H16</f>
        <v>297</v>
      </c>
      <c r="F16" s="73">
        <f>D16-E16</f>
        <v>22</v>
      </c>
      <c r="G16" s="174">
        <v>112</v>
      </c>
      <c r="H16" s="171">
        <v>185</v>
      </c>
    </row>
    <row r="17" spans="2:8" s="23" customFormat="1" ht="13.5" customHeight="1">
      <c r="B17" s="238"/>
      <c r="C17" s="90"/>
      <c r="D17" s="20">
        <f>D16/C16</f>
        <v>0.583180987202925</v>
      </c>
      <c r="E17" s="21">
        <f>E16/D16</f>
        <v>0.9310344827586207</v>
      </c>
      <c r="F17" s="74"/>
      <c r="G17" s="83">
        <f>G16/E16</f>
        <v>0.3771043771043771</v>
      </c>
      <c r="H17" s="74">
        <f>H16/E16</f>
        <v>0.622895622895623</v>
      </c>
    </row>
    <row r="18" spans="2:8" s="14" customFormat="1" ht="13.5" customHeight="1">
      <c r="B18" s="239" t="s">
        <v>48</v>
      </c>
      <c r="C18" s="88">
        <v>273</v>
      </c>
      <c r="D18" s="16">
        <v>168</v>
      </c>
      <c r="E18" s="16">
        <f>G18+H18</f>
        <v>153</v>
      </c>
      <c r="F18" s="71">
        <f>D18-E18</f>
        <v>15</v>
      </c>
      <c r="G18" s="175">
        <v>65</v>
      </c>
      <c r="H18" s="172">
        <v>88</v>
      </c>
    </row>
    <row r="19" spans="2:8" s="23" customFormat="1" ht="13.5" customHeight="1">
      <c r="B19" s="240"/>
      <c r="C19" s="89"/>
      <c r="D19" s="24">
        <f>D18/C18</f>
        <v>0.6153846153846154</v>
      </c>
      <c r="E19" s="24">
        <f>E18/D18</f>
        <v>0.9107142857142857</v>
      </c>
      <c r="F19" s="72"/>
      <c r="G19" s="82">
        <f>G18/E18</f>
        <v>0.42483660130718953</v>
      </c>
      <c r="H19" s="72">
        <f>H18/E18</f>
        <v>0.5751633986928104</v>
      </c>
    </row>
    <row r="20" spans="2:8" s="14" customFormat="1" ht="13.5" customHeight="1">
      <c r="B20" s="237" t="s">
        <v>49</v>
      </c>
      <c r="C20" s="48">
        <v>274</v>
      </c>
      <c r="D20" s="13">
        <v>156</v>
      </c>
      <c r="E20" s="15">
        <f>G20+H20</f>
        <v>141</v>
      </c>
      <c r="F20" s="73">
        <f>D20-E20</f>
        <v>15</v>
      </c>
      <c r="G20" s="174">
        <v>69</v>
      </c>
      <c r="H20" s="171">
        <v>72</v>
      </c>
    </row>
    <row r="21" spans="2:8" s="23" customFormat="1" ht="13.5" customHeight="1">
      <c r="B21" s="238"/>
      <c r="C21" s="90"/>
      <c r="D21" s="20">
        <f>D20/C20</f>
        <v>0.5693430656934306</v>
      </c>
      <c r="E21" s="21">
        <f>E20/D20</f>
        <v>0.9038461538461539</v>
      </c>
      <c r="F21" s="74"/>
      <c r="G21" s="83">
        <f>G20/E20</f>
        <v>0.48936170212765956</v>
      </c>
      <c r="H21" s="74">
        <f>H20/E20</f>
        <v>0.5106382978723404</v>
      </c>
    </row>
    <row r="22" spans="2:8" s="14" customFormat="1" ht="13.5" customHeight="1">
      <c r="B22" s="239" t="s">
        <v>50</v>
      </c>
      <c r="C22" s="88">
        <v>676</v>
      </c>
      <c r="D22" s="16">
        <v>420</v>
      </c>
      <c r="E22" s="16">
        <f>G22+H22</f>
        <v>398</v>
      </c>
      <c r="F22" s="71">
        <f>D22-E22</f>
        <v>22</v>
      </c>
      <c r="G22" s="175">
        <v>182</v>
      </c>
      <c r="H22" s="172">
        <v>216</v>
      </c>
    </row>
    <row r="23" spans="2:8" s="23" customFormat="1" ht="13.5" customHeight="1">
      <c r="B23" s="240"/>
      <c r="C23" s="89"/>
      <c r="D23" s="24">
        <f>D22/C22</f>
        <v>0.621301775147929</v>
      </c>
      <c r="E23" s="24">
        <f>E22/D22</f>
        <v>0.9476190476190476</v>
      </c>
      <c r="F23" s="72"/>
      <c r="G23" s="82">
        <f>G22/E22</f>
        <v>0.457286432160804</v>
      </c>
      <c r="H23" s="72">
        <f>H22/E22</f>
        <v>0.542713567839196</v>
      </c>
    </row>
    <row r="24" spans="2:8" s="14" customFormat="1" ht="13.5" customHeight="1">
      <c r="B24" s="241" t="s">
        <v>51</v>
      </c>
      <c r="C24" s="48">
        <v>311</v>
      </c>
      <c r="D24" s="13">
        <v>179</v>
      </c>
      <c r="E24" s="15">
        <f>G24+H24</f>
        <v>168</v>
      </c>
      <c r="F24" s="73">
        <f>D24-E24</f>
        <v>11</v>
      </c>
      <c r="G24" s="174">
        <v>56</v>
      </c>
      <c r="H24" s="171">
        <v>112</v>
      </c>
    </row>
    <row r="25" spans="2:8" s="23" customFormat="1" ht="13.5" customHeight="1" thickBot="1">
      <c r="B25" s="242"/>
      <c r="C25" s="150"/>
      <c r="D25" s="44">
        <f>D24/C24</f>
        <v>0.5755627009646302</v>
      </c>
      <c r="E25" s="45">
        <f>E24/D24</f>
        <v>0.9385474860335196</v>
      </c>
      <c r="F25" s="115"/>
      <c r="G25" s="176">
        <f>G24/E24</f>
        <v>0.3333333333333333</v>
      </c>
      <c r="H25" s="115">
        <f>H24/E24</f>
        <v>0.6666666666666666</v>
      </c>
    </row>
    <row r="26" spans="2:8" ht="13.5" customHeight="1" thickTop="1">
      <c r="B26" s="243" t="s">
        <v>41</v>
      </c>
      <c r="C26" s="53">
        <f>SUM(C4:C25)</f>
        <v>4976</v>
      </c>
      <c r="D26" s="54">
        <f>D22+D20+D18+D16+D14+D12+D10+D8+D6+D4+D24</f>
        <v>2933</v>
      </c>
      <c r="E26" s="55">
        <f>G26+H26</f>
        <v>2732</v>
      </c>
      <c r="F26" s="147">
        <f>D26-E26</f>
        <v>201</v>
      </c>
      <c r="G26" s="177">
        <f>G22+G20+G18+G16+G14+G12+G10+G8+G6+G4+G24</f>
        <v>1157</v>
      </c>
      <c r="H26" s="173">
        <f>H22+H20+H18+H16+H14+H12+H10+H8+H6+H4+H24</f>
        <v>1575</v>
      </c>
    </row>
    <row r="27" spans="2:9" s="29" customFormat="1" ht="13.5" customHeight="1" thickBot="1">
      <c r="B27" s="244"/>
      <c r="C27" s="57"/>
      <c r="D27" s="43">
        <f>D26/C26</f>
        <v>0.5894292604501608</v>
      </c>
      <c r="E27" s="43">
        <f>E26/D26</f>
        <v>0.9314694851687692</v>
      </c>
      <c r="F27" s="148"/>
      <c r="G27" s="104">
        <f>G26/E26</f>
        <v>0.42349926793557835</v>
      </c>
      <c r="H27" s="105">
        <f>H26/E26</f>
        <v>0.5765007320644217</v>
      </c>
      <c r="I27" s="9"/>
    </row>
    <row r="28" spans="2:8" ht="12.75" customHeight="1">
      <c r="B28" s="245"/>
      <c r="C28" s="7"/>
      <c r="D28" s="7"/>
      <c r="E28" s="7"/>
      <c r="F28" s="7"/>
      <c r="G28" s="7"/>
      <c r="H28" s="7"/>
    </row>
    <row r="29" spans="2:8" ht="11.25">
      <c r="B29" s="245"/>
      <c r="C29" s="7"/>
      <c r="D29" s="7"/>
      <c r="E29" s="7"/>
      <c r="F29" s="7"/>
      <c r="G29" s="7"/>
      <c r="H29" s="7"/>
    </row>
    <row r="30" spans="2:8" ht="11.25">
      <c r="B30" s="245"/>
      <c r="C30" s="7"/>
      <c r="D30" s="7"/>
      <c r="E30" s="7"/>
      <c r="F30" s="7"/>
      <c r="G30" s="7"/>
      <c r="H30" s="7"/>
    </row>
    <row r="31" spans="2:8" ht="11.25">
      <c r="B31" s="246"/>
      <c r="C31" s="9"/>
      <c r="D31" s="7"/>
      <c r="E31" s="9"/>
      <c r="F31" s="9"/>
      <c r="G31" s="9"/>
      <c r="H31" s="9"/>
    </row>
    <row r="32" spans="2:8" ht="12.75">
      <c r="B32" s="247"/>
      <c r="C32"/>
      <c r="D32"/>
      <c r="E32"/>
      <c r="F32"/>
      <c r="G32"/>
      <c r="H32"/>
    </row>
    <row r="33" spans="3:8" ht="11.25">
      <c r="C33" s="3"/>
      <c r="D33" s="2"/>
      <c r="F33" s="2"/>
      <c r="G33" s="2"/>
      <c r="H33" s="2"/>
    </row>
    <row r="34" spans="3:8" ht="11.25">
      <c r="C34" s="3"/>
      <c r="D34" s="2"/>
      <c r="F34" s="2"/>
      <c r="G34" s="2"/>
      <c r="H34" s="2"/>
    </row>
    <row r="35" spans="3:8" ht="11.25">
      <c r="C35" s="3"/>
      <c r="D35" s="2"/>
      <c r="F35" s="2"/>
      <c r="G35" s="2"/>
      <c r="H35" s="2"/>
    </row>
    <row r="36" spans="3:8" ht="11.25">
      <c r="C36" s="3"/>
      <c r="D36" s="2"/>
      <c r="F36" s="2"/>
      <c r="G36" s="2"/>
      <c r="H36" s="2"/>
    </row>
    <row r="37" spans="3:8" ht="11.25">
      <c r="C37" s="3"/>
      <c r="D37" s="2"/>
      <c r="F37" s="2"/>
      <c r="G37" s="2"/>
      <c r="H37" s="2"/>
    </row>
    <row r="38" spans="3:8" ht="11.25">
      <c r="C38" s="3"/>
      <c r="D38" s="2"/>
      <c r="F38" s="2"/>
      <c r="G38" s="2"/>
      <c r="H38" s="2"/>
    </row>
    <row r="39" spans="6:8" ht="11.25">
      <c r="F39" s="2"/>
      <c r="G39" s="2"/>
      <c r="H39" s="2"/>
    </row>
    <row r="40" spans="6:8" ht="11.25">
      <c r="F40" s="2"/>
      <c r="G40" s="2"/>
      <c r="H40" s="2"/>
    </row>
    <row r="41" spans="6:8" ht="11.25">
      <c r="F41" s="2"/>
      <c r="G41" s="2"/>
      <c r="H41" s="2"/>
    </row>
    <row r="42" spans="6:8" ht="11.25">
      <c r="F42" s="2"/>
      <c r="G42" s="2"/>
      <c r="H42" s="2"/>
    </row>
    <row r="43" spans="6:8" ht="11.25">
      <c r="F43" s="2"/>
      <c r="G43" s="2"/>
      <c r="H43" s="2"/>
    </row>
    <row r="44" spans="6:8" ht="11.25">
      <c r="F44" s="2"/>
      <c r="G44" s="2"/>
      <c r="H44" s="2"/>
    </row>
    <row r="45" spans="6:8" ht="11.25">
      <c r="F45" s="2"/>
      <c r="G45" s="2"/>
      <c r="H45" s="2"/>
    </row>
    <row r="46" spans="6:8" ht="11.25">
      <c r="F46" s="2"/>
      <c r="G46" s="2"/>
      <c r="H46" s="2"/>
    </row>
    <row r="47" spans="6:8" ht="11.25">
      <c r="F47" s="2"/>
      <c r="G47" s="2"/>
      <c r="H47" s="2"/>
    </row>
    <row r="48" spans="6:8" ht="11.25">
      <c r="F48" s="2"/>
      <c r="G48" s="2"/>
      <c r="H48" s="2"/>
    </row>
    <row r="49" spans="6:8" ht="11.25">
      <c r="F49" s="2"/>
      <c r="G49" s="2"/>
      <c r="H49" s="2"/>
    </row>
    <row r="50" spans="6:8" ht="11.25">
      <c r="F50" s="2"/>
      <c r="G50" s="2"/>
      <c r="H50" s="2"/>
    </row>
    <row r="51" spans="6:8" ht="11.25">
      <c r="F51" s="2"/>
      <c r="G51" s="2"/>
      <c r="H51" s="2"/>
    </row>
    <row r="52" spans="6:8" ht="11.25">
      <c r="F52" s="2"/>
      <c r="G52" s="2"/>
      <c r="H52" s="2"/>
    </row>
    <row r="53" spans="6:8" ht="11.25">
      <c r="F53" s="2"/>
      <c r="G53" s="2"/>
      <c r="H53" s="2"/>
    </row>
    <row r="54" spans="6:8" ht="11.25">
      <c r="F54" s="2"/>
      <c r="G54" s="2"/>
      <c r="H54" s="2"/>
    </row>
    <row r="55" spans="6:8" ht="11.25">
      <c r="F55" s="2"/>
      <c r="G55" s="2"/>
      <c r="H55" s="2"/>
    </row>
    <row r="56" spans="6:8" ht="11.25">
      <c r="F56" s="2"/>
      <c r="G56" s="2"/>
      <c r="H56" s="2"/>
    </row>
    <row r="57" spans="6:8" ht="11.25">
      <c r="F57" s="2"/>
      <c r="G57" s="2"/>
      <c r="H57" s="2"/>
    </row>
    <row r="58" spans="6:8" ht="11.25">
      <c r="F58" s="2"/>
      <c r="G58" s="2"/>
      <c r="H58" s="2"/>
    </row>
    <row r="59" spans="6:8" ht="11.25">
      <c r="F59" s="2"/>
      <c r="G59" s="2"/>
      <c r="H59" s="2"/>
    </row>
    <row r="60" spans="6:8" ht="11.25">
      <c r="F60" s="2"/>
      <c r="G60" s="2"/>
      <c r="H60" s="2"/>
    </row>
    <row r="61" spans="6:8" ht="11.25">
      <c r="F61" s="2"/>
      <c r="G61" s="2"/>
      <c r="H61" s="2"/>
    </row>
    <row r="62" spans="6:8" ht="11.25">
      <c r="F62" s="2"/>
      <c r="G62" s="2"/>
      <c r="H62" s="2"/>
    </row>
    <row r="63" spans="6:8" ht="11.25">
      <c r="F63" s="2"/>
      <c r="G63" s="2"/>
      <c r="H63" s="2"/>
    </row>
    <row r="64" spans="6:8" ht="11.25">
      <c r="F64" s="2"/>
      <c r="G64" s="2"/>
      <c r="H64" s="2"/>
    </row>
    <row r="65" spans="6:8" ht="11.25">
      <c r="F65" s="2"/>
      <c r="G65" s="2"/>
      <c r="H65" s="2"/>
    </row>
    <row r="66" spans="6:8" ht="11.25">
      <c r="F66" s="2"/>
      <c r="G66" s="2"/>
      <c r="H66" s="2"/>
    </row>
    <row r="67" spans="6:8" ht="11.25">
      <c r="F67" s="2"/>
      <c r="G67" s="2"/>
      <c r="H67" s="2"/>
    </row>
    <row r="68" spans="6:8" ht="11.25">
      <c r="F68" s="2"/>
      <c r="G68" s="2"/>
      <c r="H68" s="2"/>
    </row>
    <row r="69" spans="6:8" ht="11.25">
      <c r="F69" s="2"/>
      <c r="G69" s="2"/>
      <c r="H69" s="2"/>
    </row>
    <row r="70" spans="6:8" ht="11.25">
      <c r="F70" s="2"/>
      <c r="G70" s="2"/>
      <c r="H70" s="2"/>
    </row>
    <row r="71" spans="6:8" ht="11.25">
      <c r="F71" s="2"/>
      <c r="G71" s="2"/>
      <c r="H71" s="2"/>
    </row>
    <row r="72" spans="6:8" ht="11.25">
      <c r="F72" s="2"/>
      <c r="G72" s="2"/>
      <c r="H72" s="2"/>
    </row>
    <row r="73" spans="6:8" ht="11.25">
      <c r="F73" s="2"/>
      <c r="G73" s="2"/>
      <c r="H73" s="2"/>
    </row>
    <row r="74" spans="6:8" ht="11.25">
      <c r="F74" s="2"/>
      <c r="G74" s="2"/>
      <c r="H74" s="2"/>
    </row>
    <row r="75" spans="6:8" ht="11.25">
      <c r="F75" s="2"/>
      <c r="G75" s="2"/>
      <c r="H75" s="2"/>
    </row>
    <row r="76" spans="6:8" ht="11.25">
      <c r="F76" s="2"/>
      <c r="G76" s="2"/>
      <c r="H76" s="2"/>
    </row>
    <row r="77" spans="6:8" ht="11.25">
      <c r="F77" s="2"/>
      <c r="G77" s="2"/>
      <c r="H77" s="2"/>
    </row>
    <row r="78" spans="6:8" ht="11.25">
      <c r="F78" s="2"/>
      <c r="G78" s="2"/>
      <c r="H78" s="2"/>
    </row>
    <row r="79" spans="6:8" ht="11.25">
      <c r="F79" s="2"/>
      <c r="G79" s="2"/>
      <c r="H79" s="2"/>
    </row>
    <row r="80" spans="6:8" ht="11.25">
      <c r="F80" s="2"/>
      <c r="G80" s="2"/>
      <c r="H80" s="2"/>
    </row>
    <row r="81" spans="6:8" ht="11.25">
      <c r="F81" s="2"/>
      <c r="G81" s="2"/>
      <c r="H81" s="2"/>
    </row>
    <row r="82" spans="6:8" ht="11.25">
      <c r="F82" s="2"/>
      <c r="G82" s="2"/>
      <c r="H82" s="2"/>
    </row>
    <row r="83" spans="6:8" ht="11.25">
      <c r="F83" s="2"/>
      <c r="G83" s="2"/>
      <c r="H83" s="2"/>
    </row>
    <row r="84" spans="6:8" ht="11.25">
      <c r="F84" s="2"/>
      <c r="G84" s="2"/>
      <c r="H84" s="2"/>
    </row>
    <row r="85" spans="6:8" ht="11.25">
      <c r="F85" s="2"/>
      <c r="G85" s="2"/>
      <c r="H85" s="2"/>
    </row>
  </sheetData>
  <printOptions/>
  <pageMargins left="0.27" right="0.18" top="0.2" bottom="0.3937007874015748" header="0.19" footer="0.11811023622047245"/>
  <pageSetup horizontalDpi="600" verticalDpi="600" orientation="landscape" paperSize="9" r:id="rId2"/>
  <headerFooter alignWithMargins="0">
    <oddHeader>&amp;L&amp;"Arial,Gras"4. BOZKA EREMUA - 2. itzulia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4"/>
  <sheetViews>
    <sheetView workbookViewId="0" topLeftCell="A10">
      <selection activeCell="C41" sqref="C41"/>
    </sheetView>
  </sheetViews>
  <sheetFormatPr defaultColWidth="11.421875" defaultRowHeight="12.75"/>
  <cols>
    <col min="1" max="1" width="8.140625" style="1" customWidth="1"/>
    <col min="2" max="2" width="14.00390625" style="34" customWidth="1"/>
    <col min="3" max="3" width="11.140625" style="2" customWidth="1"/>
    <col min="4" max="4" width="11.140625" style="3" customWidth="1"/>
    <col min="5" max="5" width="11.140625" style="2" customWidth="1"/>
    <col min="6" max="8" width="11.140625" style="4" customWidth="1"/>
    <col min="9" max="9" width="6.28125" style="1" customWidth="1"/>
    <col min="10" max="16384" width="11.421875" style="1" customWidth="1"/>
  </cols>
  <sheetData>
    <row r="1" spans="2:8" s="65" customFormat="1" ht="30.75" customHeight="1" thickBot="1">
      <c r="B1" s="63"/>
      <c r="C1" s="62"/>
      <c r="D1" s="62"/>
      <c r="E1" s="62"/>
      <c r="F1" s="62"/>
      <c r="G1" s="64"/>
      <c r="H1" s="64"/>
    </row>
    <row r="2" spans="2:8" ht="21" customHeight="1" thickBot="1">
      <c r="B2" s="70" t="s">
        <v>13</v>
      </c>
      <c r="C2" s="69" t="s">
        <v>14</v>
      </c>
      <c r="D2" s="67" t="s">
        <v>15</v>
      </c>
      <c r="E2" s="67" t="s">
        <v>16</v>
      </c>
      <c r="F2" s="68" t="s">
        <v>17</v>
      </c>
      <c r="G2" s="80" t="s">
        <v>100</v>
      </c>
      <c r="H2" s="79" t="s">
        <v>101</v>
      </c>
    </row>
    <row r="3" spans="2:8" s="14" customFormat="1" ht="11.25" customHeight="1">
      <c r="B3" s="180" t="s">
        <v>4</v>
      </c>
      <c r="C3" s="88">
        <v>253</v>
      </c>
      <c r="D3" s="16">
        <v>184</v>
      </c>
      <c r="E3" s="16">
        <f>G3+H3</f>
        <v>164</v>
      </c>
      <c r="F3" s="71">
        <f>D3-E3</f>
        <v>20</v>
      </c>
      <c r="G3" s="81">
        <v>75</v>
      </c>
      <c r="H3" s="71">
        <v>89</v>
      </c>
    </row>
    <row r="4" spans="2:8" s="23" customFormat="1" ht="11.25" customHeight="1">
      <c r="B4" s="180"/>
      <c r="C4" s="89"/>
      <c r="D4" s="24">
        <f>D3/C3</f>
        <v>0.7272727272727273</v>
      </c>
      <c r="E4" s="24">
        <f>E3/D3</f>
        <v>0.8913043478260869</v>
      </c>
      <c r="F4" s="72"/>
      <c r="G4" s="82">
        <f>G3/E3</f>
        <v>0.4573170731707317</v>
      </c>
      <c r="H4" s="72">
        <f>H3/E3</f>
        <v>0.5426829268292683</v>
      </c>
    </row>
    <row r="5" spans="2:8" s="14" customFormat="1" ht="11.25" customHeight="1">
      <c r="B5" s="181" t="s">
        <v>5</v>
      </c>
      <c r="C5" s="48">
        <v>133</v>
      </c>
      <c r="D5" s="13">
        <v>99</v>
      </c>
      <c r="E5" s="15">
        <f>G5+H5</f>
        <v>91</v>
      </c>
      <c r="F5" s="73">
        <f>D5-E5</f>
        <v>8</v>
      </c>
      <c r="G5" s="62">
        <v>43</v>
      </c>
      <c r="H5" s="73">
        <v>48</v>
      </c>
    </row>
    <row r="6" spans="2:8" s="23" customFormat="1" ht="11.25" customHeight="1">
      <c r="B6" s="182"/>
      <c r="C6" s="90"/>
      <c r="D6" s="20">
        <f>D5/C5</f>
        <v>0.7443609022556391</v>
      </c>
      <c r="E6" s="21">
        <f>E5/D5</f>
        <v>0.9191919191919192</v>
      </c>
      <c r="F6" s="74"/>
      <c r="G6" s="83">
        <f>G5/E5</f>
        <v>0.4725274725274725</v>
      </c>
      <c r="H6" s="74">
        <f>H5/E5</f>
        <v>0.5274725274725275</v>
      </c>
    </row>
    <row r="7" spans="2:8" s="14" customFormat="1" ht="11.25" customHeight="1">
      <c r="B7" s="180" t="s">
        <v>18</v>
      </c>
      <c r="C7" s="88">
        <v>97</v>
      </c>
      <c r="D7" s="16">
        <v>71</v>
      </c>
      <c r="E7" s="16">
        <f>G7+H7</f>
        <v>68</v>
      </c>
      <c r="F7" s="71">
        <f>D7-E7</f>
        <v>3</v>
      </c>
      <c r="G7" s="81">
        <v>44</v>
      </c>
      <c r="H7" s="71">
        <v>24</v>
      </c>
    </row>
    <row r="8" spans="2:8" s="23" customFormat="1" ht="11.25" customHeight="1">
      <c r="B8" s="183"/>
      <c r="C8" s="89"/>
      <c r="D8" s="24">
        <f>D7/C7</f>
        <v>0.7319587628865979</v>
      </c>
      <c r="E8" s="24">
        <f>E7/D7</f>
        <v>0.9577464788732394</v>
      </c>
      <c r="F8" s="72"/>
      <c r="G8" s="82">
        <f>G7/E7</f>
        <v>0.6470588235294118</v>
      </c>
      <c r="H8" s="72">
        <f>H7/E7</f>
        <v>0.35294117647058826</v>
      </c>
    </row>
    <row r="9" spans="2:8" s="14" customFormat="1" ht="11.25" customHeight="1">
      <c r="B9" s="184" t="s">
        <v>0</v>
      </c>
      <c r="C9" s="48">
        <v>253</v>
      </c>
      <c r="D9" s="13">
        <v>152</v>
      </c>
      <c r="E9" s="15">
        <f>G9+H9</f>
        <v>142</v>
      </c>
      <c r="F9" s="73">
        <f>D9-E9</f>
        <v>10</v>
      </c>
      <c r="G9" s="62">
        <v>55</v>
      </c>
      <c r="H9" s="73">
        <v>87</v>
      </c>
    </row>
    <row r="10" spans="2:8" s="23" customFormat="1" ht="11.25" customHeight="1">
      <c r="B10" s="182"/>
      <c r="C10" s="90"/>
      <c r="D10" s="20">
        <f>D9/C9</f>
        <v>0.6007905138339921</v>
      </c>
      <c r="E10" s="21">
        <f>E9/D9</f>
        <v>0.9342105263157895</v>
      </c>
      <c r="F10" s="74"/>
      <c r="G10" s="83">
        <f>G9/E9</f>
        <v>0.3873239436619718</v>
      </c>
      <c r="H10" s="74">
        <f>H9/E9</f>
        <v>0.6126760563380281</v>
      </c>
    </row>
    <row r="11" spans="2:8" s="14" customFormat="1" ht="11.25" customHeight="1">
      <c r="B11" s="180" t="s">
        <v>1</v>
      </c>
      <c r="C11" s="88">
        <v>63</v>
      </c>
      <c r="D11" s="16">
        <v>43</v>
      </c>
      <c r="E11" s="16">
        <f>G11+H11</f>
        <v>41</v>
      </c>
      <c r="F11" s="71">
        <f>D11-E11</f>
        <v>2</v>
      </c>
      <c r="G11" s="81">
        <v>15</v>
      </c>
      <c r="H11" s="71">
        <v>26</v>
      </c>
    </row>
    <row r="12" spans="2:8" s="23" customFormat="1" ht="11.25" customHeight="1">
      <c r="B12" s="183"/>
      <c r="C12" s="89"/>
      <c r="D12" s="24">
        <f>D11/C11</f>
        <v>0.6825396825396826</v>
      </c>
      <c r="E12" s="24">
        <f>E11/D11</f>
        <v>0.9534883720930233</v>
      </c>
      <c r="F12" s="72"/>
      <c r="G12" s="82">
        <f>G11/E11</f>
        <v>0.36585365853658536</v>
      </c>
      <c r="H12" s="72">
        <f>H11/E11</f>
        <v>0.6341463414634146</v>
      </c>
    </row>
    <row r="13" spans="2:8" s="14" customFormat="1" ht="11.25" customHeight="1">
      <c r="B13" s="184" t="s">
        <v>84</v>
      </c>
      <c r="C13" s="48">
        <v>83</v>
      </c>
      <c r="D13" s="13">
        <v>57</v>
      </c>
      <c r="E13" s="15">
        <f>G13+H13</f>
        <v>53</v>
      </c>
      <c r="F13" s="73">
        <f>D13-E13</f>
        <v>4</v>
      </c>
      <c r="G13" s="62">
        <v>27</v>
      </c>
      <c r="H13" s="73">
        <v>26</v>
      </c>
    </row>
    <row r="14" spans="2:8" s="23" customFormat="1" ht="11.25" customHeight="1">
      <c r="B14" s="182"/>
      <c r="C14" s="90"/>
      <c r="D14" s="20">
        <f>D13/C13</f>
        <v>0.6867469879518072</v>
      </c>
      <c r="E14" s="21">
        <f>E13/D13</f>
        <v>0.9298245614035088</v>
      </c>
      <c r="F14" s="74"/>
      <c r="G14" s="83">
        <f>G13/E13</f>
        <v>0.5094339622641509</v>
      </c>
      <c r="H14" s="74">
        <f>H13/E13</f>
        <v>0.49056603773584906</v>
      </c>
    </row>
    <row r="15" spans="2:8" s="14" customFormat="1" ht="11.25" customHeight="1">
      <c r="B15" s="180" t="s">
        <v>91</v>
      </c>
      <c r="C15" s="88">
        <v>1066</v>
      </c>
      <c r="D15" s="16">
        <v>789</v>
      </c>
      <c r="E15" s="16">
        <f>G15+H15</f>
        <v>749</v>
      </c>
      <c r="F15" s="71">
        <f>D15-E15</f>
        <v>40</v>
      </c>
      <c r="G15" s="81">
        <v>311</v>
      </c>
      <c r="H15" s="71">
        <v>438</v>
      </c>
    </row>
    <row r="16" spans="2:8" s="23" customFormat="1" ht="11.25" customHeight="1">
      <c r="B16" s="183"/>
      <c r="C16" s="89"/>
      <c r="D16" s="24">
        <f>D15/C15</f>
        <v>0.7401500938086304</v>
      </c>
      <c r="E16" s="24">
        <f>E15/D15</f>
        <v>0.9493029150823827</v>
      </c>
      <c r="F16" s="72"/>
      <c r="G16" s="82">
        <f>G15/E15</f>
        <v>0.4152202937249666</v>
      </c>
      <c r="H16" s="72">
        <f>H15/E15</f>
        <v>0.5847797062750334</v>
      </c>
    </row>
    <row r="17" spans="2:8" s="37" customFormat="1" ht="11.25" customHeight="1">
      <c r="B17" s="184" t="s">
        <v>6</v>
      </c>
      <c r="C17" s="91">
        <v>717</v>
      </c>
      <c r="D17" s="15">
        <v>528</v>
      </c>
      <c r="E17" s="15">
        <f>G17+H17</f>
        <v>491</v>
      </c>
      <c r="F17" s="75">
        <f>D17-E17</f>
        <v>37</v>
      </c>
      <c r="G17" s="84">
        <v>204</v>
      </c>
      <c r="H17" s="75">
        <v>287</v>
      </c>
    </row>
    <row r="18" spans="2:8" s="38" customFormat="1" ht="11.25" customHeight="1">
      <c r="B18" s="182"/>
      <c r="C18" s="92"/>
      <c r="D18" s="21">
        <f>D17/C17</f>
        <v>0.7364016736401674</v>
      </c>
      <c r="E18" s="21">
        <f>E17/D17</f>
        <v>0.9299242424242424</v>
      </c>
      <c r="F18" s="76"/>
      <c r="G18" s="85">
        <f>G17/E17</f>
        <v>0.4154786150712831</v>
      </c>
      <c r="H18" s="76">
        <f>H17/E17</f>
        <v>0.5845213849287169</v>
      </c>
    </row>
    <row r="19" spans="2:8" s="14" customFormat="1" ht="11.25" customHeight="1">
      <c r="B19" s="180" t="s">
        <v>83</v>
      </c>
      <c r="C19" s="88">
        <v>153</v>
      </c>
      <c r="D19" s="16">
        <v>116</v>
      </c>
      <c r="E19" s="16">
        <f>G19+H19</f>
        <v>108</v>
      </c>
      <c r="F19" s="71">
        <f>D19-E19</f>
        <v>8</v>
      </c>
      <c r="G19" s="81">
        <v>47</v>
      </c>
      <c r="H19" s="71">
        <v>61</v>
      </c>
    </row>
    <row r="20" spans="2:8" s="23" customFormat="1" ht="11.25" customHeight="1">
      <c r="B20" s="183"/>
      <c r="C20" s="89"/>
      <c r="D20" s="24">
        <f>D19/C19</f>
        <v>0.7581699346405228</v>
      </c>
      <c r="E20" s="24">
        <f>E19/D19</f>
        <v>0.9310344827586207</v>
      </c>
      <c r="F20" s="72"/>
      <c r="G20" s="82">
        <f>G19/E19</f>
        <v>0.4351851851851852</v>
      </c>
      <c r="H20" s="72">
        <f>H19/E19</f>
        <v>0.5648148148148148</v>
      </c>
    </row>
    <row r="21" spans="2:8" s="37" customFormat="1" ht="11.25" customHeight="1">
      <c r="B21" s="184" t="s">
        <v>7</v>
      </c>
      <c r="C21" s="91">
        <v>214</v>
      </c>
      <c r="D21" s="15">
        <v>135</v>
      </c>
      <c r="E21" s="15">
        <f>G21+H21</f>
        <v>123</v>
      </c>
      <c r="F21" s="75">
        <f>D21-E21</f>
        <v>12</v>
      </c>
      <c r="G21" s="84">
        <v>74</v>
      </c>
      <c r="H21" s="75">
        <v>49</v>
      </c>
    </row>
    <row r="22" spans="2:8" s="38" customFormat="1" ht="11.25" customHeight="1">
      <c r="B22" s="182"/>
      <c r="C22" s="92"/>
      <c r="D22" s="21">
        <f>D21/C21</f>
        <v>0.6308411214953271</v>
      </c>
      <c r="E22" s="21">
        <f>E21/D21</f>
        <v>0.9111111111111111</v>
      </c>
      <c r="F22" s="76"/>
      <c r="G22" s="85">
        <f>G21/E21</f>
        <v>0.6016260162601627</v>
      </c>
      <c r="H22" s="76">
        <f>H21/E21</f>
        <v>0.3983739837398374</v>
      </c>
    </row>
    <row r="23" spans="2:8" s="37" customFormat="1" ht="11.25" customHeight="1">
      <c r="B23" s="180" t="s">
        <v>8</v>
      </c>
      <c r="C23" s="88">
        <v>307</v>
      </c>
      <c r="D23" s="16">
        <v>182</v>
      </c>
      <c r="E23" s="16">
        <f>G23+H23</f>
        <v>175</v>
      </c>
      <c r="F23" s="71">
        <f>D23-E23</f>
        <v>7</v>
      </c>
      <c r="G23" s="81">
        <v>79</v>
      </c>
      <c r="H23" s="71">
        <v>96</v>
      </c>
    </row>
    <row r="24" spans="2:8" s="38" customFormat="1" ht="11.25" customHeight="1">
      <c r="B24" s="183"/>
      <c r="C24" s="89"/>
      <c r="D24" s="24">
        <f>D23/C23</f>
        <v>0.5928338762214984</v>
      </c>
      <c r="E24" s="24">
        <f>E23/D23</f>
        <v>0.9615384615384616</v>
      </c>
      <c r="F24" s="72"/>
      <c r="G24" s="82">
        <f>G23/E23</f>
        <v>0.4514285714285714</v>
      </c>
      <c r="H24" s="72">
        <f>H23/E23</f>
        <v>0.5485714285714286</v>
      </c>
    </row>
    <row r="25" spans="2:8" s="39" customFormat="1" ht="11.25" customHeight="1">
      <c r="B25" s="184" t="s">
        <v>85</v>
      </c>
      <c r="C25" s="93">
        <v>89</v>
      </c>
      <c r="D25" s="11">
        <v>70</v>
      </c>
      <c r="E25" s="11">
        <f>G25+H25</f>
        <v>60</v>
      </c>
      <c r="F25" s="77">
        <f>D25-E25</f>
        <v>10</v>
      </c>
      <c r="G25" s="86">
        <v>26</v>
      </c>
      <c r="H25" s="77">
        <v>34</v>
      </c>
    </row>
    <row r="26" spans="2:8" s="40" customFormat="1" ht="11.25" customHeight="1">
      <c r="B26" s="182"/>
      <c r="C26" s="94"/>
      <c r="D26" s="21">
        <f>D25/C25</f>
        <v>0.7865168539325843</v>
      </c>
      <c r="E26" s="21">
        <f>E25/D25</f>
        <v>0.8571428571428571</v>
      </c>
      <c r="F26" s="95"/>
      <c r="G26" s="85">
        <f>G25/E25</f>
        <v>0.43333333333333335</v>
      </c>
      <c r="H26" s="76">
        <f>H25/E25</f>
        <v>0.5666666666666667</v>
      </c>
    </row>
    <row r="27" spans="2:8" s="39" customFormat="1" ht="11.25" customHeight="1">
      <c r="B27" s="185" t="s">
        <v>2</v>
      </c>
      <c r="C27" s="88">
        <v>504</v>
      </c>
      <c r="D27" s="16">
        <v>350</v>
      </c>
      <c r="E27" s="16">
        <f>G27+H27</f>
        <v>331</v>
      </c>
      <c r="F27" s="71">
        <f>D27-E27</f>
        <v>19</v>
      </c>
      <c r="G27" s="81">
        <v>219</v>
      </c>
      <c r="H27" s="71">
        <v>112</v>
      </c>
    </row>
    <row r="28" spans="2:9" s="40" customFormat="1" ht="11.25" customHeight="1">
      <c r="B28" s="183"/>
      <c r="C28" s="89"/>
      <c r="D28" s="24">
        <f>D27/C27</f>
        <v>0.6944444444444444</v>
      </c>
      <c r="E28" s="24">
        <f>E27/D27</f>
        <v>0.9457142857142857</v>
      </c>
      <c r="F28" s="72"/>
      <c r="G28" s="82">
        <f>G27/E27</f>
        <v>0.6616314199395771</v>
      </c>
      <c r="H28" s="72">
        <f>H27/E27</f>
        <v>0.338368580060423</v>
      </c>
      <c r="I28" s="9"/>
    </row>
    <row r="29" spans="2:9" s="39" customFormat="1" ht="11.25" customHeight="1">
      <c r="B29" s="184" t="s">
        <v>9</v>
      </c>
      <c r="C29" s="91">
        <v>168</v>
      </c>
      <c r="D29" s="15">
        <v>124</v>
      </c>
      <c r="E29" s="15">
        <f>G29+H29</f>
        <v>116</v>
      </c>
      <c r="F29" s="75">
        <f>D29-E29</f>
        <v>8</v>
      </c>
      <c r="G29" s="84">
        <v>50</v>
      </c>
      <c r="H29" s="75">
        <v>66</v>
      </c>
      <c r="I29" s="7"/>
    </row>
    <row r="30" spans="2:9" s="39" customFormat="1" ht="11.25" customHeight="1">
      <c r="B30" s="182"/>
      <c r="C30" s="94"/>
      <c r="D30" s="21">
        <f>D29/C29</f>
        <v>0.7380952380952381</v>
      </c>
      <c r="E30" s="21">
        <f>E29/D29</f>
        <v>0.9354838709677419</v>
      </c>
      <c r="F30" s="95"/>
      <c r="G30" s="85">
        <f>G29/E29</f>
        <v>0.43103448275862066</v>
      </c>
      <c r="H30" s="76">
        <f>H29/E29</f>
        <v>0.5689655172413793</v>
      </c>
      <c r="I30" s="7"/>
    </row>
    <row r="31" spans="2:9" s="39" customFormat="1" ht="11.25" customHeight="1">
      <c r="B31" s="180" t="s">
        <v>10</v>
      </c>
      <c r="C31" s="88">
        <v>124</v>
      </c>
      <c r="D31" s="16">
        <v>90</v>
      </c>
      <c r="E31" s="16">
        <f>G31+H31</f>
        <v>76</v>
      </c>
      <c r="F31" s="71">
        <f>D31-E31</f>
        <v>14</v>
      </c>
      <c r="G31" s="81">
        <v>48</v>
      </c>
      <c r="H31" s="71">
        <v>28</v>
      </c>
      <c r="I31" s="7"/>
    </row>
    <row r="32" spans="2:9" s="39" customFormat="1" ht="11.25" customHeight="1">
      <c r="B32" s="183"/>
      <c r="C32" s="89"/>
      <c r="D32" s="24">
        <f>D31/C31</f>
        <v>0.7258064516129032</v>
      </c>
      <c r="E32" s="24">
        <f>E31/D31</f>
        <v>0.8444444444444444</v>
      </c>
      <c r="F32" s="72"/>
      <c r="G32" s="82">
        <f>G31/E31</f>
        <v>0.631578947368421</v>
      </c>
      <c r="H32" s="72">
        <f>H31/E31</f>
        <v>0.3684210526315789</v>
      </c>
      <c r="I32" s="9"/>
    </row>
    <row r="33" spans="2:9" s="39" customFormat="1" ht="11.25" customHeight="1">
      <c r="B33" s="184" t="s">
        <v>3</v>
      </c>
      <c r="C33" s="93">
        <v>172</v>
      </c>
      <c r="D33" s="11">
        <v>122</v>
      </c>
      <c r="E33" s="11">
        <f>G33+H33</f>
        <v>120</v>
      </c>
      <c r="F33" s="77">
        <f>D33-E33</f>
        <v>2</v>
      </c>
      <c r="G33" s="86">
        <v>56</v>
      </c>
      <c r="H33" s="77">
        <v>64</v>
      </c>
      <c r="I33" s="10"/>
    </row>
    <row r="34" spans="2:8" s="39" customFormat="1" ht="11.25" customHeight="1">
      <c r="B34" s="182"/>
      <c r="C34" s="94"/>
      <c r="D34" s="21">
        <f>D33/C33</f>
        <v>0.7093023255813954</v>
      </c>
      <c r="E34" s="21">
        <f>E33/D33</f>
        <v>0.9836065573770492</v>
      </c>
      <c r="F34" s="95"/>
      <c r="G34" s="85">
        <f>G33/E33</f>
        <v>0.4666666666666667</v>
      </c>
      <c r="H34" s="76">
        <f>H33/E33</f>
        <v>0.5333333333333333</v>
      </c>
    </row>
    <row r="35" spans="2:8" s="39" customFormat="1" ht="11.25" customHeight="1">
      <c r="B35" s="180" t="s">
        <v>11</v>
      </c>
      <c r="C35" s="88">
        <v>171</v>
      </c>
      <c r="D35" s="16">
        <v>116</v>
      </c>
      <c r="E35" s="16">
        <f>G35+H35</f>
        <v>110</v>
      </c>
      <c r="F35" s="71">
        <f>D35-E35</f>
        <v>6</v>
      </c>
      <c r="G35" s="81">
        <v>52</v>
      </c>
      <c r="H35" s="71">
        <v>58</v>
      </c>
    </row>
    <row r="36" spans="2:8" s="39" customFormat="1" ht="11.25" customHeight="1">
      <c r="B36" s="183"/>
      <c r="C36" s="89"/>
      <c r="D36" s="24">
        <f>D35/C35</f>
        <v>0.6783625730994152</v>
      </c>
      <c r="E36" s="24">
        <f>E35/D35</f>
        <v>0.9482758620689655</v>
      </c>
      <c r="F36" s="72"/>
      <c r="G36" s="82">
        <f>G35/E35</f>
        <v>0.4727272727272727</v>
      </c>
      <c r="H36" s="72">
        <f>H35/E35</f>
        <v>0.5272727272727272</v>
      </c>
    </row>
    <row r="37" spans="2:8" s="39" customFormat="1" ht="11.25" customHeight="1">
      <c r="B37" s="184" t="s">
        <v>92</v>
      </c>
      <c r="C37" s="93">
        <v>578</v>
      </c>
      <c r="D37" s="11">
        <v>393</v>
      </c>
      <c r="E37" s="11">
        <f>G37+H37</f>
        <v>358</v>
      </c>
      <c r="F37" s="77">
        <f>D37-E37</f>
        <v>35</v>
      </c>
      <c r="G37" s="86">
        <v>186</v>
      </c>
      <c r="H37" s="77">
        <v>172</v>
      </c>
    </row>
    <row r="38" spans="2:8" s="39" customFormat="1" ht="11.25" customHeight="1">
      <c r="B38" s="182"/>
      <c r="C38" s="94"/>
      <c r="D38" s="21">
        <f>D37/C37</f>
        <v>0.6799307958477508</v>
      </c>
      <c r="E38" s="21">
        <f>E37/D37</f>
        <v>0.910941475826972</v>
      </c>
      <c r="F38" s="95"/>
      <c r="G38" s="85">
        <f>G37/E37</f>
        <v>0.5195530726256983</v>
      </c>
      <c r="H38" s="76">
        <f>H37/E37</f>
        <v>0.48044692737430167</v>
      </c>
    </row>
    <row r="39" spans="2:8" ht="11.25" customHeight="1">
      <c r="B39" s="185" t="s">
        <v>12</v>
      </c>
      <c r="C39" s="88">
        <v>171</v>
      </c>
      <c r="D39" s="16">
        <v>110</v>
      </c>
      <c r="E39" s="16">
        <f>G39+H39</f>
        <v>102</v>
      </c>
      <c r="F39" s="71">
        <f>D39-E39</f>
        <v>8</v>
      </c>
      <c r="G39" s="81">
        <v>59</v>
      </c>
      <c r="H39" s="71">
        <v>43</v>
      </c>
    </row>
    <row r="40" spans="2:8" ht="11.25" customHeight="1" thickBot="1">
      <c r="B40" s="186"/>
      <c r="C40" s="96"/>
      <c r="D40" s="47">
        <f>D39/C39</f>
        <v>0.6432748538011696</v>
      </c>
      <c r="E40" s="47">
        <f>E39/D39</f>
        <v>0.9272727272727272</v>
      </c>
      <c r="F40" s="78"/>
      <c r="G40" s="87">
        <f>G39/E39</f>
        <v>0.5784313725490197</v>
      </c>
      <c r="H40" s="78">
        <f>H39/E39</f>
        <v>0.4215686274509804</v>
      </c>
    </row>
    <row r="41" spans="2:8" ht="11.25" customHeight="1" thickTop="1">
      <c r="B41" s="97" t="s">
        <v>41</v>
      </c>
      <c r="C41" s="98">
        <f>SUM(C3:C40)</f>
        <v>5316</v>
      </c>
      <c r="D41" s="55">
        <f>SUM(D39,D37,D35,D33,D31,D29,D27,D25,D23,D21,D19,D17,D15,D13,D11,D9,D7,D5,D3)</f>
        <v>3731</v>
      </c>
      <c r="E41" s="55">
        <f>G41+H41</f>
        <v>2824</v>
      </c>
      <c r="F41" s="99">
        <f>D41-E41</f>
        <v>907</v>
      </c>
      <c r="G41" s="100">
        <f>G39+G37+G35+G33+G31+G29+G27+G25+G23+G21+G19+G17</f>
        <v>1100</v>
      </c>
      <c r="H41" s="99">
        <f>H39+H37+H33+H31+H29+H27+H25+H23+H21+H19+H17+H15+H13+H9+H7+H5+H3</f>
        <v>1724</v>
      </c>
    </row>
    <row r="42" spans="2:9" s="29" customFormat="1" ht="11.25" customHeight="1" thickBot="1">
      <c r="B42" s="101"/>
      <c r="C42" s="102"/>
      <c r="D42" s="43">
        <f>D41/C41</f>
        <v>0.7018434913468774</v>
      </c>
      <c r="E42" s="43">
        <f>E41/D41</f>
        <v>0.7569016349504154</v>
      </c>
      <c r="F42" s="103"/>
      <c r="G42" s="104">
        <f>G41/E41</f>
        <v>0.3895184135977337</v>
      </c>
      <c r="H42" s="105">
        <f>H41/E41</f>
        <v>0.6104815864022662</v>
      </c>
      <c r="I42" s="9"/>
    </row>
    <row r="43" spans="6:8" ht="11.25">
      <c r="F43" s="2"/>
      <c r="G43" s="2"/>
      <c r="H43" s="2"/>
    </row>
    <row r="44" spans="2:8" ht="11.25">
      <c r="B44" s="2"/>
      <c r="C44" s="3"/>
      <c r="D44" s="2"/>
      <c r="F44" s="2"/>
      <c r="G44" s="2"/>
      <c r="H44" s="2"/>
    </row>
    <row r="45" spans="2:8" ht="11.25">
      <c r="B45" s="2"/>
      <c r="C45" s="3"/>
      <c r="D45" s="2"/>
      <c r="F45" s="2"/>
      <c r="G45" s="2"/>
      <c r="H45" s="2"/>
    </row>
    <row r="46" spans="2:8" ht="11.25">
      <c r="B46" s="2"/>
      <c r="C46" s="3"/>
      <c r="D46" s="2"/>
      <c r="F46" s="2"/>
      <c r="G46" s="2"/>
      <c r="H46" s="2"/>
    </row>
    <row r="47" spans="2:8" ht="11.25">
      <c r="B47" s="2"/>
      <c r="C47" s="3"/>
      <c r="D47" s="2"/>
      <c r="F47" s="2"/>
      <c r="G47" s="2"/>
      <c r="H47" s="2"/>
    </row>
    <row r="48" spans="2:8" ht="11.25">
      <c r="B48" s="2"/>
      <c r="C48" s="3"/>
      <c r="D48" s="2"/>
      <c r="F48" s="2"/>
      <c r="G48" s="2"/>
      <c r="H48" s="2"/>
    </row>
    <row r="49" spans="2:8" ht="11.25">
      <c r="B49" s="2"/>
      <c r="C49" s="3"/>
      <c r="D49" s="2"/>
      <c r="F49" s="2"/>
      <c r="G49" s="2"/>
      <c r="H49" s="2"/>
    </row>
    <row r="50" spans="2:8" ht="11.25">
      <c r="B50" s="2"/>
      <c r="C50" s="3"/>
      <c r="D50" s="2"/>
      <c r="F50" s="2"/>
      <c r="G50" s="2"/>
      <c r="H50" s="2"/>
    </row>
    <row r="51" spans="2:8" ht="11.25">
      <c r="B51" s="2"/>
      <c r="C51" s="3"/>
      <c r="D51" s="2"/>
      <c r="F51" s="2"/>
      <c r="G51" s="2"/>
      <c r="H51" s="2"/>
    </row>
    <row r="52" spans="2:8" ht="11.25">
      <c r="B52" s="2"/>
      <c r="C52" s="3"/>
      <c r="D52" s="2"/>
      <c r="F52" s="2"/>
      <c r="G52" s="2"/>
      <c r="H52" s="2"/>
    </row>
    <row r="53" spans="2:8" ht="11.25">
      <c r="B53" s="2"/>
      <c r="C53" s="3"/>
      <c r="D53" s="2"/>
      <c r="F53" s="2"/>
      <c r="G53" s="2"/>
      <c r="H53" s="2"/>
    </row>
    <row r="54" spans="2:8" ht="11.25">
      <c r="B54" s="2"/>
      <c r="C54" s="3"/>
      <c r="D54" s="2"/>
      <c r="F54" s="2"/>
      <c r="G54" s="2"/>
      <c r="H54" s="2"/>
    </row>
    <row r="55" spans="2:8" ht="11.25">
      <c r="B55" s="2"/>
      <c r="C55" s="3"/>
      <c r="D55" s="2"/>
      <c r="F55" s="2"/>
      <c r="G55" s="2"/>
      <c r="H55" s="2"/>
    </row>
    <row r="56" spans="2:8" ht="11.25">
      <c r="B56" s="2"/>
      <c r="C56" s="3"/>
      <c r="D56" s="2"/>
      <c r="F56" s="2"/>
      <c r="G56" s="2"/>
      <c r="H56" s="2"/>
    </row>
    <row r="57" spans="2:8" ht="11.25">
      <c r="B57" s="2"/>
      <c r="C57" s="3"/>
      <c r="D57" s="2"/>
      <c r="F57" s="2"/>
      <c r="G57" s="2"/>
      <c r="H57" s="2"/>
    </row>
    <row r="58" spans="2:8" ht="11.25">
      <c r="B58" s="2"/>
      <c r="C58" s="3"/>
      <c r="D58" s="2"/>
      <c r="F58" s="2"/>
      <c r="G58" s="2"/>
      <c r="H58" s="2"/>
    </row>
    <row r="59" spans="2:8" ht="11.25">
      <c r="B59" s="2"/>
      <c r="C59" s="3"/>
      <c r="D59" s="2"/>
      <c r="F59" s="2"/>
      <c r="G59" s="2"/>
      <c r="H59" s="2"/>
    </row>
    <row r="60" spans="2:8" ht="11.25">
      <c r="B60" s="2"/>
      <c r="C60" s="3"/>
      <c r="D60" s="2"/>
      <c r="F60" s="2"/>
      <c r="G60" s="2"/>
      <c r="H60" s="2"/>
    </row>
    <row r="61" spans="2:8" ht="11.25">
      <c r="B61" s="2"/>
      <c r="C61" s="3"/>
      <c r="D61" s="2"/>
      <c r="F61" s="2"/>
      <c r="G61" s="2"/>
      <c r="H61" s="2"/>
    </row>
    <row r="62" spans="2:8" ht="11.25">
      <c r="B62" s="2"/>
      <c r="C62" s="3"/>
      <c r="D62" s="2"/>
      <c r="F62" s="2"/>
      <c r="G62" s="2"/>
      <c r="H62" s="2"/>
    </row>
    <row r="63" spans="6:8" ht="11.25">
      <c r="F63" s="2"/>
      <c r="G63" s="2"/>
      <c r="H63" s="2"/>
    </row>
    <row r="64" spans="6:8" ht="11.25">
      <c r="F64" s="2"/>
      <c r="G64" s="2"/>
      <c r="H64" s="2"/>
    </row>
    <row r="65" spans="6:8" ht="11.25">
      <c r="F65" s="2"/>
      <c r="G65" s="2"/>
      <c r="H65" s="2"/>
    </row>
    <row r="66" spans="6:8" ht="11.25">
      <c r="F66" s="2"/>
      <c r="G66" s="2"/>
      <c r="H66" s="2"/>
    </row>
    <row r="67" spans="6:8" ht="11.25">
      <c r="F67" s="2"/>
      <c r="G67" s="2"/>
      <c r="H67" s="2"/>
    </row>
    <row r="68" spans="6:8" ht="11.25">
      <c r="F68" s="2"/>
      <c r="G68" s="2"/>
      <c r="H68" s="2"/>
    </row>
    <row r="69" spans="6:8" ht="11.25">
      <c r="F69" s="2"/>
      <c r="G69" s="2"/>
      <c r="H69" s="2"/>
    </row>
    <row r="70" spans="6:8" ht="11.25">
      <c r="F70" s="2"/>
      <c r="G70" s="2"/>
      <c r="H70" s="2"/>
    </row>
    <row r="71" spans="6:8" ht="11.25">
      <c r="F71" s="2"/>
      <c r="G71" s="2"/>
      <c r="H71" s="2"/>
    </row>
    <row r="72" spans="6:8" ht="11.25">
      <c r="F72" s="2"/>
      <c r="G72" s="2"/>
      <c r="H72" s="2"/>
    </row>
    <row r="73" spans="6:8" ht="11.25">
      <c r="F73" s="2"/>
      <c r="G73" s="2"/>
      <c r="H73" s="2"/>
    </row>
    <row r="74" spans="6:8" ht="11.25">
      <c r="F74" s="2"/>
      <c r="G74" s="2"/>
      <c r="H74" s="2"/>
    </row>
  </sheetData>
  <printOptions/>
  <pageMargins left="0.27" right="0.18" top="0.2" bottom="0.3937007874015748" header="0.19" footer="0.11811023622047245"/>
  <pageSetup horizontalDpi="600" verticalDpi="600" orientation="landscape" paperSize="9" r:id="rId2"/>
  <headerFooter alignWithMargins="0">
    <oddHeader>&amp;L4. BOZKA EREMUA : 2. itzulia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9"/>
  <sheetViews>
    <sheetView workbookViewId="0" topLeftCell="A1">
      <selection activeCell="C3" sqref="C3"/>
    </sheetView>
  </sheetViews>
  <sheetFormatPr defaultColWidth="11.421875" defaultRowHeight="12.75"/>
  <cols>
    <col min="1" max="1" width="6.57421875" style="1" customWidth="1"/>
    <col min="2" max="2" width="12.8515625" style="34" customWidth="1"/>
    <col min="3" max="3" width="9.421875" style="2" customWidth="1"/>
    <col min="4" max="4" width="9.421875" style="3" customWidth="1"/>
    <col min="5" max="5" width="9.421875" style="2" customWidth="1"/>
    <col min="6" max="6" width="9.421875" style="4" customWidth="1"/>
    <col min="7" max="8" width="10.7109375" style="4" customWidth="1"/>
    <col min="9" max="9" width="8.140625" style="1" customWidth="1"/>
    <col min="10" max="16384" width="11.421875" style="1" customWidth="1"/>
  </cols>
  <sheetData>
    <row r="1" spans="2:8" s="14" customFormat="1" ht="18" customHeight="1" thickBot="1">
      <c r="B1" s="120" t="s">
        <v>52</v>
      </c>
      <c r="C1" s="106" t="s">
        <v>14</v>
      </c>
      <c r="D1" s="66" t="s">
        <v>15</v>
      </c>
      <c r="E1" s="66" t="s">
        <v>16</v>
      </c>
      <c r="F1" s="67" t="s">
        <v>17</v>
      </c>
      <c r="G1" s="131" t="s">
        <v>100</v>
      </c>
      <c r="H1" s="121" t="s">
        <v>101</v>
      </c>
    </row>
    <row r="2" spans="2:8" s="14" customFormat="1" ht="9.75" customHeight="1">
      <c r="B2" s="196" t="s">
        <v>53</v>
      </c>
      <c r="C2" s="33">
        <v>535</v>
      </c>
      <c r="D2" s="13">
        <v>388</v>
      </c>
      <c r="E2" s="15">
        <f>G2+H2</f>
        <v>372</v>
      </c>
      <c r="F2" s="12">
        <f>D2-E2</f>
        <v>16</v>
      </c>
      <c r="G2" s="132">
        <v>177</v>
      </c>
      <c r="H2" s="122">
        <v>195</v>
      </c>
    </row>
    <row r="3" spans="2:8" s="23" customFormat="1" ht="9.75" customHeight="1">
      <c r="B3" s="197"/>
      <c r="C3" s="30"/>
      <c r="D3" s="20">
        <f>D2/C2</f>
        <v>0.7252336448598131</v>
      </c>
      <c r="E3" s="21">
        <f>E2/D2</f>
        <v>0.9587628865979382</v>
      </c>
      <c r="F3" s="22"/>
      <c r="G3" s="133">
        <f>G2/E2</f>
        <v>0.47580645161290325</v>
      </c>
      <c r="H3" s="123">
        <f>H2/E2</f>
        <v>0.5241935483870968</v>
      </c>
    </row>
    <row r="4" spans="2:8" s="14" customFormat="1" ht="9.75" customHeight="1">
      <c r="B4" s="198" t="s">
        <v>54</v>
      </c>
      <c r="C4" s="31">
        <v>356</v>
      </c>
      <c r="D4" s="16">
        <v>259</v>
      </c>
      <c r="E4" s="16">
        <f>G4+H4</f>
        <v>237</v>
      </c>
      <c r="F4" s="17">
        <f>D4-E4</f>
        <v>22</v>
      </c>
      <c r="G4" s="134">
        <v>67</v>
      </c>
      <c r="H4" s="124">
        <v>170</v>
      </c>
    </row>
    <row r="5" spans="2:8" s="23" customFormat="1" ht="9.75" customHeight="1">
      <c r="B5" s="198"/>
      <c r="C5" s="32"/>
      <c r="D5" s="24">
        <f>D4/C4</f>
        <v>0.7275280898876404</v>
      </c>
      <c r="E5" s="24">
        <f>E4/D4</f>
        <v>0.915057915057915</v>
      </c>
      <c r="F5" s="25"/>
      <c r="G5" s="135">
        <f>G4/E4</f>
        <v>0.28270042194092826</v>
      </c>
      <c r="H5" s="125">
        <f>H4/E4</f>
        <v>0.7172995780590717</v>
      </c>
    </row>
    <row r="6" spans="2:9" s="14" customFormat="1" ht="9.75" customHeight="1">
      <c r="B6" s="199" t="s">
        <v>55</v>
      </c>
      <c r="C6" s="33">
        <v>168</v>
      </c>
      <c r="D6" s="13">
        <v>118</v>
      </c>
      <c r="E6" s="15">
        <f>G6+H6</f>
        <v>112</v>
      </c>
      <c r="F6" s="12">
        <f>D6-E6</f>
        <v>6</v>
      </c>
      <c r="G6" s="132">
        <v>42</v>
      </c>
      <c r="H6" s="122">
        <v>70</v>
      </c>
      <c r="I6" s="14" t="s">
        <v>103</v>
      </c>
    </row>
    <row r="7" spans="2:8" s="23" customFormat="1" ht="9.75" customHeight="1">
      <c r="B7" s="197"/>
      <c r="C7" s="30"/>
      <c r="D7" s="20">
        <f>D6/C6</f>
        <v>0.7023809523809523</v>
      </c>
      <c r="E7" s="21">
        <f>E6/D6</f>
        <v>0.9491525423728814</v>
      </c>
      <c r="F7" s="22"/>
      <c r="G7" s="133">
        <f>G6/E6</f>
        <v>0.375</v>
      </c>
      <c r="H7" s="123">
        <f>H6/E6</f>
        <v>0.625</v>
      </c>
    </row>
    <row r="8" spans="2:8" s="14" customFormat="1" ht="9.75" customHeight="1">
      <c r="B8" s="198" t="s">
        <v>56</v>
      </c>
      <c r="C8" s="31">
        <v>242</v>
      </c>
      <c r="D8" s="16">
        <v>173</v>
      </c>
      <c r="E8" s="16">
        <f>G8+H8</f>
        <v>165</v>
      </c>
      <c r="F8" s="17">
        <f>D8-E8</f>
        <v>8</v>
      </c>
      <c r="G8" s="134">
        <v>78</v>
      </c>
      <c r="H8" s="124">
        <v>87</v>
      </c>
    </row>
    <row r="9" spans="2:8" s="23" customFormat="1" ht="9.75" customHeight="1">
      <c r="B9" s="200"/>
      <c r="C9" s="32"/>
      <c r="D9" s="24">
        <f>D8/C8</f>
        <v>0.7148760330578512</v>
      </c>
      <c r="E9" s="24">
        <f>E8/D8</f>
        <v>0.953757225433526</v>
      </c>
      <c r="F9" s="25"/>
      <c r="G9" s="135">
        <f>G8/E8</f>
        <v>0.4727272727272727</v>
      </c>
      <c r="H9" s="125">
        <f>H8/E8</f>
        <v>0.5272727272727272</v>
      </c>
    </row>
    <row r="10" spans="2:8" s="14" customFormat="1" ht="9.75" customHeight="1">
      <c r="B10" s="196" t="s">
        <v>57</v>
      </c>
      <c r="C10" s="33">
        <v>234</v>
      </c>
      <c r="D10" s="13">
        <v>158</v>
      </c>
      <c r="E10" s="15">
        <f>G10+H10</f>
        <v>152</v>
      </c>
      <c r="F10" s="12">
        <f>D10-E10</f>
        <v>6</v>
      </c>
      <c r="G10" s="132">
        <v>60</v>
      </c>
      <c r="H10" s="122">
        <v>92</v>
      </c>
    </row>
    <row r="11" spans="2:8" s="23" customFormat="1" ht="9.75" customHeight="1">
      <c r="B11" s="197"/>
      <c r="C11" s="30"/>
      <c r="D11" s="20">
        <f>D10/C10</f>
        <v>0.6752136752136753</v>
      </c>
      <c r="E11" s="21">
        <f>E10/D10</f>
        <v>0.9620253164556962</v>
      </c>
      <c r="F11" s="22"/>
      <c r="G11" s="133">
        <f>G10/E10</f>
        <v>0.39473684210526316</v>
      </c>
      <c r="H11" s="123">
        <f>H10/E10</f>
        <v>0.6052631578947368</v>
      </c>
    </row>
    <row r="12" spans="2:8" s="14" customFormat="1" ht="9.75" customHeight="1">
      <c r="B12" s="198" t="s">
        <v>59</v>
      </c>
      <c r="C12" s="31">
        <v>203</v>
      </c>
      <c r="D12" s="16">
        <v>127</v>
      </c>
      <c r="E12" s="16">
        <f>G12+H12</f>
        <v>124</v>
      </c>
      <c r="F12" s="17">
        <f>D12-E12</f>
        <v>3</v>
      </c>
      <c r="G12" s="134">
        <v>43</v>
      </c>
      <c r="H12" s="124">
        <v>81</v>
      </c>
    </row>
    <row r="13" spans="2:8" s="23" customFormat="1" ht="9.75" customHeight="1">
      <c r="B13" s="200"/>
      <c r="C13" s="32"/>
      <c r="D13" s="24">
        <f>D12/C12</f>
        <v>0.625615763546798</v>
      </c>
      <c r="E13" s="24">
        <f>E12/D12</f>
        <v>0.9763779527559056</v>
      </c>
      <c r="F13" s="25"/>
      <c r="G13" s="135">
        <f>G12/E12</f>
        <v>0.3467741935483871</v>
      </c>
      <c r="H13" s="125">
        <f>H12/E12</f>
        <v>0.6532258064516129</v>
      </c>
    </row>
    <row r="14" spans="2:8" s="14" customFormat="1" ht="9.75" customHeight="1">
      <c r="B14" s="196" t="s">
        <v>58</v>
      </c>
      <c r="C14" s="33">
        <v>306</v>
      </c>
      <c r="D14" s="13">
        <v>194</v>
      </c>
      <c r="E14" s="15">
        <f>G14+H14</f>
        <v>190</v>
      </c>
      <c r="F14" s="12">
        <f>D14-E14</f>
        <v>4</v>
      </c>
      <c r="G14" s="132">
        <v>86</v>
      </c>
      <c r="H14" s="122">
        <v>104</v>
      </c>
    </row>
    <row r="15" spans="2:8" s="23" customFormat="1" ht="9.75" customHeight="1">
      <c r="B15" s="197"/>
      <c r="C15" s="30"/>
      <c r="D15" s="20">
        <f>D14/C14</f>
        <v>0.6339869281045751</v>
      </c>
      <c r="E15" s="21">
        <f>E14/D14</f>
        <v>0.979381443298969</v>
      </c>
      <c r="F15" s="22"/>
      <c r="G15" s="133">
        <f>G14/E14</f>
        <v>0.45263157894736844</v>
      </c>
      <c r="H15" s="123">
        <f>H14/E14</f>
        <v>0.5473684210526316</v>
      </c>
    </row>
    <row r="16" spans="2:8" s="14" customFormat="1" ht="9.75" customHeight="1">
      <c r="B16" s="198" t="s">
        <v>61</v>
      </c>
      <c r="C16" s="31">
        <v>238</v>
      </c>
      <c r="D16" s="16">
        <v>162</v>
      </c>
      <c r="E16" s="16">
        <f>G16+H16</f>
        <v>155</v>
      </c>
      <c r="F16" s="17">
        <f>D16-E16</f>
        <v>7</v>
      </c>
      <c r="G16" s="134">
        <v>48</v>
      </c>
      <c r="H16" s="124">
        <v>107</v>
      </c>
    </row>
    <row r="17" spans="2:8" s="23" customFormat="1" ht="9.75" customHeight="1">
      <c r="B17" s="200"/>
      <c r="C17" s="32"/>
      <c r="D17" s="24">
        <f>D16/C16</f>
        <v>0.680672268907563</v>
      </c>
      <c r="E17" s="24">
        <f>E16/D16</f>
        <v>0.9567901234567902</v>
      </c>
      <c r="F17" s="25"/>
      <c r="G17" s="135">
        <f>G16/E16</f>
        <v>0.3096774193548387</v>
      </c>
      <c r="H17" s="125">
        <f>H16/E16</f>
        <v>0.6903225806451613</v>
      </c>
    </row>
    <row r="18" spans="2:8" s="14" customFormat="1" ht="9.75" customHeight="1">
      <c r="B18" s="196" t="s">
        <v>60</v>
      </c>
      <c r="C18" s="33">
        <v>350</v>
      </c>
      <c r="D18" s="13">
        <v>252</v>
      </c>
      <c r="E18" s="15">
        <f>G18+H18</f>
        <v>243</v>
      </c>
      <c r="F18" s="12">
        <f>D18-E18</f>
        <v>9</v>
      </c>
      <c r="G18" s="132">
        <v>135</v>
      </c>
      <c r="H18" s="122">
        <v>108</v>
      </c>
    </row>
    <row r="19" spans="2:8" s="23" customFormat="1" ht="9.75" customHeight="1">
      <c r="B19" s="197"/>
      <c r="C19" s="30"/>
      <c r="D19" s="20">
        <f>D18/C18</f>
        <v>0.72</v>
      </c>
      <c r="E19" s="21">
        <f>E18/D18</f>
        <v>0.9642857142857143</v>
      </c>
      <c r="F19" s="22"/>
      <c r="G19" s="133">
        <f>G18/E18</f>
        <v>0.5555555555555556</v>
      </c>
      <c r="H19" s="123">
        <f>H18/E18</f>
        <v>0.4444444444444444</v>
      </c>
    </row>
    <row r="20" spans="2:8" s="14" customFormat="1" ht="9.75" customHeight="1">
      <c r="B20" s="198" t="s">
        <v>104</v>
      </c>
      <c r="C20" s="31">
        <v>417</v>
      </c>
      <c r="D20" s="16">
        <v>273</v>
      </c>
      <c r="E20" s="16">
        <f>G20+H20</f>
        <v>266</v>
      </c>
      <c r="F20" s="17">
        <f>D20-E20</f>
        <v>7</v>
      </c>
      <c r="G20" s="134">
        <v>107</v>
      </c>
      <c r="H20" s="124">
        <v>159</v>
      </c>
    </row>
    <row r="21" spans="2:8" s="23" customFormat="1" ht="9.75" customHeight="1">
      <c r="B21" s="200"/>
      <c r="C21" s="32"/>
      <c r="D21" s="24">
        <f>D20/C20</f>
        <v>0.6546762589928058</v>
      </c>
      <c r="E21" s="24">
        <f>E20/D20</f>
        <v>0.9743589743589743</v>
      </c>
      <c r="F21" s="25"/>
      <c r="G21" s="135">
        <f>G20/E20</f>
        <v>0.40225563909774437</v>
      </c>
      <c r="H21" s="125">
        <f>H20/E20</f>
        <v>0.5977443609022557</v>
      </c>
    </row>
    <row r="22" spans="2:8" s="14" customFormat="1" ht="9.75" customHeight="1">
      <c r="B22" s="196" t="s">
        <v>62</v>
      </c>
      <c r="C22" s="33">
        <v>410</v>
      </c>
      <c r="D22" s="13">
        <v>288</v>
      </c>
      <c r="E22" s="15">
        <f>G22+H22</f>
        <v>274</v>
      </c>
      <c r="F22" s="12">
        <f>D22-E22</f>
        <v>14</v>
      </c>
      <c r="G22" s="132">
        <v>120</v>
      </c>
      <c r="H22" s="122">
        <v>154</v>
      </c>
    </row>
    <row r="23" spans="2:8" s="23" customFormat="1" ht="9.75" customHeight="1">
      <c r="B23" s="197"/>
      <c r="C23" s="30"/>
      <c r="D23" s="20">
        <f>D22/C22</f>
        <v>0.7024390243902439</v>
      </c>
      <c r="E23" s="21">
        <f>E22/D22</f>
        <v>0.9513888888888888</v>
      </c>
      <c r="F23" s="22"/>
      <c r="G23" s="133">
        <f>G22/E22</f>
        <v>0.43795620437956206</v>
      </c>
      <c r="H23" s="123">
        <f>H22/E22</f>
        <v>0.5620437956204379</v>
      </c>
    </row>
    <row r="24" spans="2:8" s="18" customFormat="1" ht="9.75" customHeight="1">
      <c r="B24" s="198" t="s">
        <v>64</v>
      </c>
      <c r="C24" s="31">
        <v>106</v>
      </c>
      <c r="D24" s="16">
        <v>65</v>
      </c>
      <c r="E24" s="16">
        <f>G24+H24</f>
        <v>62</v>
      </c>
      <c r="F24" s="17">
        <f>D24-E24</f>
        <v>3</v>
      </c>
      <c r="G24" s="134">
        <v>25</v>
      </c>
      <c r="H24" s="124">
        <v>37</v>
      </c>
    </row>
    <row r="25" spans="2:8" s="26" customFormat="1" ht="9.75" customHeight="1">
      <c r="B25" s="200"/>
      <c r="C25" s="32"/>
      <c r="D25" s="24">
        <f>D24/C24</f>
        <v>0.6132075471698113</v>
      </c>
      <c r="E25" s="24">
        <f>E24/D24</f>
        <v>0.9538461538461539</v>
      </c>
      <c r="F25" s="25"/>
      <c r="G25" s="135">
        <f>G24/E24</f>
        <v>0.4032258064516129</v>
      </c>
      <c r="H25" s="125">
        <f>H24/E24</f>
        <v>0.5967741935483871</v>
      </c>
    </row>
    <row r="26" spans="2:8" s="14" customFormat="1" ht="9.75" customHeight="1">
      <c r="B26" s="196" t="s">
        <v>65</v>
      </c>
      <c r="C26" s="33">
        <v>188</v>
      </c>
      <c r="D26" s="13">
        <v>125</v>
      </c>
      <c r="E26" s="15">
        <f>G26+H26</f>
        <v>116</v>
      </c>
      <c r="F26" s="12">
        <f>D26-E26</f>
        <v>9</v>
      </c>
      <c r="G26" s="132">
        <v>40</v>
      </c>
      <c r="H26" s="122">
        <v>76</v>
      </c>
    </row>
    <row r="27" spans="2:8" s="23" customFormat="1" ht="9.75" customHeight="1">
      <c r="B27" s="197"/>
      <c r="C27" s="30"/>
      <c r="D27" s="20">
        <f>D26/C26</f>
        <v>0.6648936170212766</v>
      </c>
      <c r="E27" s="21">
        <f>E26/D26</f>
        <v>0.928</v>
      </c>
      <c r="F27" s="22"/>
      <c r="G27" s="133">
        <f>G26/E26</f>
        <v>0.3448275862068966</v>
      </c>
      <c r="H27" s="123">
        <f>H26/E26</f>
        <v>0.6551724137931034</v>
      </c>
    </row>
    <row r="28" spans="2:8" s="6" customFormat="1" ht="9.75" customHeight="1">
      <c r="B28" s="198" t="s">
        <v>66</v>
      </c>
      <c r="C28" s="117">
        <v>264</v>
      </c>
      <c r="D28" s="36">
        <v>183</v>
      </c>
      <c r="E28" s="36">
        <f>G28+H28</f>
        <v>177</v>
      </c>
      <c r="F28" s="35">
        <f>D28-E28</f>
        <v>6</v>
      </c>
      <c r="G28" s="136">
        <v>78</v>
      </c>
      <c r="H28" s="126">
        <v>99</v>
      </c>
    </row>
    <row r="29" spans="2:8" s="28" customFormat="1" ht="9.75" customHeight="1">
      <c r="B29" s="200"/>
      <c r="C29" s="118"/>
      <c r="D29" s="24">
        <f>D28/C28</f>
        <v>0.6931818181818182</v>
      </c>
      <c r="E29" s="24">
        <f>E28/D28</f>
        <v>0.9672131147540983</v>
      </c>
      <c r="F29" s="107"/>
      <c r="G29" s="135">
        <f>G28/E28</f>
        <v>0.4406779661016949</v>
      </c>
      <c r="H29" s="125">
        <f>H28/E28</f>
        <v>0.559322033898305</v>
      </c>
    </row>
    <row r="30" spans="2:8" ht="9.75" customHeight="1">
      <c r="B30" s="199" t="s">
        <v>88</v>
      </c>
      <c r="C30" s="33">
        <v>61</v>
      </c>
      <c r="D30" s="13">
        <v>51</v>
      </c>
      <c r="E30" s="15">
        <f>G30+H30</f>
        <v>50</v>
      </c>
      <c r="F30" s="12">
        <f>D30-E30</f>
        <v>1</v>
      </c>
      <c r="G30" s="132">
        <v>25</v>
      </c>
      <c r="H30" s="122">
        <v>25</v>
      </c>
    </row>
    <row r="31" spans="2:9" s="29" customFormat="1" ht="9.75" customHeight="1">
      <c r="B31" s="197"/>
      <c r="C31" s="30"/>
      <c r="D31" s="20">
        <f>D30/C30</f>
        <v>0.8360655737704918</v>
      </c>
      <c r="E31" s="21">
        <f>E30/D30</f>
        <v>0.9803921568627451</v>
      </c>
      <c r="F31" s="22"/>
      <c r="G31" s="133">
        <f>G30/E30</f>
        <v>0.5</v>
      </c>
      <c r="H31" s="123">
        <f>H30/E30</f>
        <v>0.5</v>
      </c>
      <c r="I31" s="9"/>
    </row>
    <row r="32" spans="2:9" ht="9.75" customHeight="1">
      <c r="B32" s="198" t="s">
        <v>67</v>
      </c>
      <c r="C32" s="117">
        <v>126</v>
      </c>
      <c r="D32" s="36">
        <v>99</v>
      </c>
      <c r="E32" s="36">
        <f>G32+H32</f>
        <v>96</v>
      </c>
      <c r="F32" s="35">
        <f>D32-E32</f>
        <v>3</v>
      </c>
      <c r="G32" s="137">
        <v>25</v>
      </c>
      <c r="H32" s="127">
        <v>71</v>
      </c>
      <c r="I32" s="7"/>
    </row>
    <row r="33" spans="2:9" ht="9.75" customHeight="1">
      <c r="B33" s="200"/>
      <c r="C33" s="118"/>
      <c r="D33" s="24">
        <f>D32/C32</f>
        <v>0.7857142857142857</v>
      </c>
      <c r="E33" s="24">
        <f>E32/D32</f>
        <v>0.9696969696969697</v>
      </c>
      <c r="F33" s="107"/>
      <c r="G33" s="135">
        <f>G32/E32</f>
        <v>0.2604166666666667</v>
      </c>
      <c r="H33" s="125">
        <f>H32/E32</f>
        <v>0.7395833333333334</v>
      </c>
      <c r="I33" s="7"/>
    </row>
    <row r="34" spans="2:9" ht="9.75" customHeight="1">
      <c r="B34" s="196" t="s">
        <v>89</v>
      </c>
      <c r="C34" s="33">
        <v>142</v>
      </c>
      <c r="D34" s="13">
        <v>101</v>
      </c>
      <c r="E34" s="15">
        <f>G34+H34</f>
        <v>98</v>
      </c>
      <c r="F34" s="12">
        <f>D34-E34</f>
        <v>3</v>
      </c>
      <c r="G34" s="132">
        <v>33</v>
      </c>
      <c r="H34" s="122">
        <v>65</v>
      </c>
      <c r="I34" s="7"/>
    </row>
    <row r="35" spans="2:9" ht="9.75" customHeight="1">
      <c r="B35" s="197"/>
      <c r="C35" s="30"/>
      <c r="D35" s="20">
        <f>D34/C34</f>
        <v>0.7112676056338029</v>
      </c>
      <c r="E35" s="21">
        <f>E34/D34</f>
        <v>0.9702970297029703</v>
      </c>
      <c r="F35" s="22"/>
      <c r="G35" s="133">
        <f>G34/E34</f>
        <v>0.336734693877551</v>
      </c>
      <c r="H35" s="123">
        <f>H34/E34</f>
        <v>0.6632653061224489</v>
      </c>
      <c r="I35" s="9"/>
    </row>
    <row r="36" spans="2:9" ht="9.75" customHeight="1">
      <c r="B36" s="198" t="s">
        <v>68</v>
      </c>
      <c r="C36" s="117">
        <v>166</v>
      </c>
      <c r="D36" s="36">
        <v>120</v>
      </c>
      <c r="E36" s="36">
        <f>G36+H36</f>
        <v>115</v>
      </c>
      <c r="F36" s="35">
        <f>D36-E36</f>
        <v>5</v>
      </c>
      <c r="G36" s="136">
        <v>36</v>
      </c>
      <c r="H36" s="126">
        <v>79</v>
      </c>
      <c r="I36"/>
    </row>
    <row r="37" spans="2:8" ht="9.75" customHeight="1">
      <c r="B37" s="200"/>
      <c r="C37" s="118"/>
      <c r="D37" s="24">
        <f>D36/C36</f>
        <v>0.7228915662650602</v>
      </c>
      <c r="E37" s="24">
        <f>E36/D36</f>
        <v>0.9583333333333334</v>
      </c>
      <c r="F37" s="107"/>
      <c r="G37" s="135">
        <f>G36/E36</f>
        <v>0.3130434782608696</v>
      </c>
      <c r="H37" s="125">
        <f>H36/E36</f>
        <v>0.6869565217391305</v>
      </c>
    </row>
    <row r="38" spans="2:8" ht="9.75" customHeight="1">
      <c r="B38" s="196" t="s">
        <v>69</v>
      </c>
      <c r="C38" s="33">
        <v>169</v>
      </c>
      <c r="D38" s="13">
        <v>105</v>
      </c>
      <c r="E38" s="15">
        <f>G38+H38</f>
        <v>100</v>
      </c>
      <c r="F38" s="12">
        <f>D38-E38</f>
        <v>5</v>
      </c>
      <c r="G38" s="132">
        <v>33</v>
      </c>
      <c r="H38" s="122">
        <v>67</v>
      </c>
    </row>
    <row r="39" spans="2:8" ht="9.75" customHeight="1">
      <c r="B39" s="197"/>
      <c r="C39" s="30"/>
      <c r="D39" s="20">
        <f>D38/C38</f>
        <v>0.621301775147929</v>
      </c>
      <c r="E39" s="21">
        <f>E38/D38</f>
        <v>0.9523809523809523</v>
      </c>
      <c r="F39" s="22"/>
      <c r="G39" s="133">
        <f>G38/E38</f>
        <v>0.33</v>
      </c>
      <c r="H39" s="123">
        <f>H38/E38</f>
        <v>0.67</v>
      </c>
    </row>
    <row r="40" spans="2:8" ht="9.75" customHeight="1">
      <c r="B40" s="198" t="s">
        <v>70</v>
      </c>
      <c r="C40" s="117">
        <v>214</v>
      </c>
      <c r="D40" s="36">
        <v>168</v>
      </c>
      <c r="E40" s="36">
        <f>G40+H40</f>
        <v>163</v>
      </c>
      <c r="F40" s="35">
        <f>D40-E40</f>
        <v>5</v>
      </c>
      <c r="G40" s="136">
        <v>66</v>
      </c>
      <c r="H40" s="126">
        <v>97</v>
      </c>
    </row>
    <row r="41" spans="2:8" ht="9.75" customHeight="1">
      <c r="B41" s="200"/>
      <c r="C41" s="118"/>
      <c r="D41" s="24">
        <f>D40/C40</f>
        <v>0.7850467289719626</v>
      </c>
      <c r="E41" s="24">
        <f>E40/D40</f>
        <v>0.9702380952380952</v>
      </c>
      <c r="F41" s="107"/>
      <c r="G41" s="135">
        <f>G40/E40</f>
        <v>0.4049079754601227</v>
      </c>
      <c r="H41" s="125">
        <f>H40/E40</f>
        <v>0.5950920245398773</v>
      </c>
    </row>
    <row r="42" spans="2:8" ht="9.75" customHeight="1">
      <c r="B42" s="196" t="s">
        <v>71</v>
      </c>
      <c r="C42" s="33">
        <v>191</v>
      </c>
      <c r="D42" s="13">
        <v>128</v>
      </c>
      <c r="E42" s="15">
        <f>G42+H42</f>
        <v>125</v>
      </c>
      <c r="F42" s="12">
        <f>D42-E42</f>
        <v>3</v>
      </c>
      <c r="G42" s="132">
        <v>40</v>
      </c>
      <c r="H42" s="122">
        <v>85</v>
      </c>
    </row>
    <row r="43" spans="2:8" ht="9.75" customHeight="1">
      <c r="B43" s="197"/>
      <c r="C43" s="30"/>
      <c r="D43" s="20">
        <f>D42/C42</f>
        <v>0.6701570680628273</v>
      </c>
      <c r="E43" s="21">
        <f>E42/D42</f>
        <v>0.9765625</v>
      </c>
      <c r="F43" s="22"/>
      <c r="G43" s="133">
        <f>G42/E42</f>
        <v>0.32</v>
      </c>
      <c r="H43" s="123">
        <f>H42/E42</f>
        <v>0.68</v>
      </c>
    </row>
    <row r="44" spans="2:8" ht="9.75" customHeight="1">
      <c r="B44" s="198" t="s">
        <v>72</v>
      </c>
      <c r="C44" s="117">
        <v>432</v>
      </c>
      <c r="D44" s="36">
        <v>276</v>
      </c>
      <c r="E44" s="36">
        <f>G44+H44</f>
        <v>271</v>
      </c>
      <c r="F44" s="35">
        <f>D44-E44</f>
        <v>5</v>
      </c>
      <c r="G44" s="136">
        <v>111</v>
      </c>
      <c r="H44" s="126">
        <v>160</v>
      </c>
    </row>
    <row r="45" spans="2:8" ht="9.75" customHeight="1">
      <c r="B45" s="200"/>
      <c r="C45" s="118"/>
      <c r="D45" s="24">
        <f>D44/C44</f>
        <v>0.6388888888888888</v>
      </c>
      <c r="E45" s="24">
        <f>E44/D44</f>
        <v>0.9818840579710145</v>
      </c>
      <c r="F45" s="107"/>
      <c r="G45" s="135">
        <f>G44/E44</f>
        <v>0.4095940959409594</v>
      </c>
      <c r="H45" s="125">
        <f>H44/E44</f>
        <v>0.5904059040590406</v>
      </c>
    </row>
    <row r="46" spans="2:8" ht="9.75" customHeight="1">
      <c r="B46" s="196" t="s">
        <v>73</v>
      </c>
      <c r="C46" s="33">
        <v>86</v>
      </c>
      <c r="D46" s="13">
        <v>73</v>
      </c>
      <c r="E46" s="15">
        <f>G46+H46</f>
        <v>66</v>
      </c>
      <c r="F46" s="12">
        <f>D46-E46</f>
        <v>7</v>
      </c>
      <c r="G46" s="132">
        <v>26</v>
      </c>
      <c r="H46" s="122">
        <v>40</v>
      </c>
    </row>
    <row r="47" spans="2:8" ht="9.75" customHeight="1">
      <c r="B47" s="197"/>
      <c r="C47" s="30"/>
      <c r="D47" s="20">
        <f>D46/C46</f>
        <v>0.8488372093023255</v>
      </c>
      <c r="E47" s="21">
        <f>E46/D46</f>
        <v>0.9041095890410958</v>
      </c>
      <c r="F47" s="22"/>
      <c r="G47" s="133">
        <f>G46/E46</f>
        <v>0.3939393939393939</v>
      </c>
      <c r="H47" s="123">
        <f>H46/E46</f>
        <v>0.6060606060606061</v>
      </c>
    </row>
    <row r="48" spans="2:8" ht="9.75" customHeight="1">
      <c r="B48" s="198" t="s">
        <v>90</v>
      </c>
      <c r="C48" s="117">
        <v>193</v>
      </c>
      <c r="D48" s="36">
        <v>135</v>
      </c>
      <c r="E48" s="36">
        <f>G48+H48</f>
        <v>131</v>
      </c>
      <c r="F48" s="35">
        <f>D48-E48</f>
        <v>4</v>
      </c>
      <c r="G48" s="136">
        <v>80</v>
      </c>
      <c r="H48" s="126">
        <v>51</v>
      </c>
    </row>
    <row r="49" spans="2:8" ht="9.75" customHeight="1">
      <c r="B49" s="200"/>
      <c r="C49" s="118"/>
      <c r="D49" s="24">
        <f>D48/C48</f>
        <v>0.6994818652849741</v>
      </c>
      <c r="E49" s="24">
        <f>E48/D48</f>
        <v>0.9703703703703703</v>
      </c>
      <c r="F49" s="107"/>
      <c r="G49" s="135">
        <f>G48/E48</f>
        <v>0.6106870229007634</v>
      </c>
      <c r="H49" s="125">
        <f>H48/E48</f>
        <v>0.3893129770992366</v>
      </c>
    </row>
    <row r="50" spans="2:8" ht="9.75" customHeight="1">
      <c r="B50" s="196" t="s">
        <v>39</v>
      </c>
      <c r="C50" s="33">
        <v>223</v>
      </c>
      <c r="D50" s="13">
        <v>162</v>
      </c>
      <c r="E50" s="15">
        <f>G50+H50</f>
        <v>156</v>
      </c>
      <c r="F50" s="12">
        <f>D50-E50</f>
        <v>6</v>
      </c>
      <c r="G50" s="132">
        <v>75</v>
      </c>
      <c r="H50" s="122">
        <v>81</v>
      </c>
    </row>
    <row r="51" spans="2:8" ht="9.75" customHeight="1">
      <c r="B51" s="197"/>
      <c r="C51" s="30"/>
      <c r="D51" s="20">
        <f>D50/C50</f>
        <v>0.726457399103139</v>
      </c>
      <c r="E51" s="21">
        <f>E50/D50</f>
        <v>0.9629629629629629</v>
      </c>
      <c r="F51" s="22"/>
      <c r="G51" s="133">
        <f>G50/E50</f>
        <v>0.4807692307692308</v>
      </c>
      <c r="H51" s="123">
        <f>H50/E50</f>
        <v>0.5192307692307693</v>
      </c>
    </row>
    <row r="52" spans="2:8" ht="9.75" customHeight="1">
      <c r="B52" s="198" t="s">
        <v>63</v>
      </c>
      <c r="C52" s="117">
        <v>1241</v>
      </c>
      <c r="D52" s="36">
        <v>802</v>
      </c>
      <c r="E52" s="36">
        <f>G52+H52</f>
        <v>775</v>
      </c>
      <c r="F52" s="35">
        <f>D52-E52</f>
        <v>27</v>
      </c>
      <c r="G52" s="136">
        <v>277</v>
      </c>
      <c r="H52" s="126">
        <v>498</v>
      </c>
    </row>
    <row r="53" spans="2:8" ht="9.75" customHeight="1">
      <c r="B53" s="200"/>
      <c r="C53" s="118"/>
      <c r="D53" s="24">
        <f>D52/C52</f>
        <v>0.6462530217566479</v>
      </c>
      <c r="E53" s="24">
        <f>E52/D52</f>
        <v>0.9663341645885287</v>
      </c>
      <c r="F53" s="107"/>
      <c r="G53" s="135">
        <f>G52/E52</f>
        <v>0.3574193548387097</v>
      </c>
      <c r="H53" s="125">
        <f>H52/E52</f>
        <v>0.6425806451612903</v>
      </c>
    </row>
    <row r="54" spans="2:8" ht="9.75" customHeight="1">
      <c r="B54" s="199" t="s">
        <v>74</v>
      </c>
      <c r="C54" s="33">
        <v>172</v>
      </c>
      <c r="D54" s="13">
        <v>116</v>
      </c>
      <c r="E54" s="15">
        <f>G54+H54</f>
        <v>108</v>
      </c>
      <c r="F54" s="12">
        <f>D54-E54</f>
        <v>8</v>
      </c>
      <c r="G54" s="132">
        <v>44</v>
      </c>
      <c r="H54" s="122">
        <v>64</v>
      </c>
    </row>
    <row r="55" spans="2:8" ht="9.75" customHeight="1" thickBot="1">
      <c r="B55" s="201"/>
      <c r="C55" s="49"/>
      <c r="D55" s="44">
        <f>D54/C54</f>
        <v>0.6744186046511628</v>
      </c>
      <c r="E55" s="45">
        <f>E54/D54</f>
        <v>0.9310344827586207</v>
      </c>
      <c r="F55" s="46"/>
      <c r="G55" s="138">
        <f>G54/E54</f>
        <v>0.4074074074074074</v>
      </c>
      <c r="H55" s="128">
        <f>H54/E54</f>
        <v>0.5925925925925926</v>
      </c>
    </row>
    <row r="56" spans="2:8" ht="13.5" customHeight="1" thickTop="1">
      <c r="B56" s="248" t="s">
        <v>41</v>
      </c>
      <c r="C56" s="100">
        <f>SUM(C2:C55)</f>
        <v>7433</v>
      </c>
      <c r="D56" s="55">
        <f>D54+D50+D52+D48+D46+D44+D42+D40+D38+D36+D34+D32+D30+D28+D26+D24+D22+D20+D18+D16+D14+D12+D10+D8+D6+D4+D2</f>
        <v>5101</v>
      </c>
      <c r="E56" s="55">
        <f>E54+E50+E52+E48+E46+E44+E42+E40+E38+E36+E34+E32+E30+E28+E26+E24+E22+E20+E18+E16+E14+E12+E10+E8+E6+E4+E2</f>
        <v>4899</v>
      </c>
      <c r="F56" s="108">
        <f>D56-E56</f>
        <v>202</v>
      </c>
      <c r="G56" s="139">
        <f>G54+G50+G52+G48+G46+G44+G42+G40+G38+G36+G34+G32+G30+G28+G26+G24+G22+G20+G18+G16+G14+G12+G10+G8+G6+G4+G2</f>
        <v>1977</v>
      </c>
      <c r="H56" s="129">
        <f>H54+H50+H52+H48+H46+H44+H42+H40+H38+H36+H34+H32+H30+H28+H26+H24+H22+H20+H18+H16+H14+H12+H10+H8+H6+H4+H2</f>
        <v>2922</v>
      </c>
    </row>
    <row r="57" spans="2:9" s="29" customFormat="1" ht="9" customHeight="1" thickBot="1">
      <c r="B57" s="56"/>
      <c r="C57" s="119"/>
      <c r="D57" s="43">
        <f>D56/C56</f>
        <v>0.6862639580250235</v>
      </c>
      <c r="E57" s="43">
        <f>E56/D56</f>
        <v>0.9603999215840031</v>
      </c>
      <c r="F57" s="109"/>
      <c r="G57" s="140">
        <f>G56/E56</f>
        <v>0.4035517452541335</v>
      </c>
      <c r="H57" s="130">
        <f>H56/E56</f>
        <v>0.5964482547458665</v>
      </c>
      <c r="I57" s="9"/>
    </row>
    <row r="58" spans="6:8" ht="11.25">
      <c r="F58" s="2"/>
      <c r="G58" s="2"/>
      <c r="H58" s="2"/>
    </row>
    <row r="59" spans="6:8" ht="11.25">
      <c r="F59" s="2"/>
      <c r="G59" s="2"/>
      <c r="H59" s="2"/>
    </row>
    <row r="60" spans="6:8" ht="11.25">
      <c r="F60" s="2"/>
      <c r="G60" s="2"/>
      <c r="H60" s="2"/>
    </row>
    <row r="61" spans="6:8" ht="11.25">
      <c r="F61" s="2"/>
      <c r="G61" s="2"/>
      <c r="H61" s="2"/>
    </row>
    <row r="62" spans="6:8" ht="11.25">
      <c r="F62" s="2"/>
      <c r="G62" s="2"/>
      <c r="H62" s="2"/>
    </row>
    <row r="63" spans="6:8" ht="11.25">
      <c r="F63" s="2"/>
      <c r="G63" s="2"/>
      <c r="H63" s="2"/>
    </row>
    <row r="64" spans="6:8" ht="11.25">
      <c r="F64" s="2"/>
      <c r="G64" s="2"/>
      <c r="H64" s="2"/>
    </row>
    <row r="65" spans="6:8" ht="11.25">
      <c r="F65" s="2"/>
      <c r="G65" s="2"/>
      <c r="H65" s="2"/>
    </row>
    <row r="66" spans="6:8" ht="11.25">
      <c r="F66" s="2"/>
      <c r="G66" s="2"/>
      <c r="H66" s="2"/>
    </row>
    <row r="67" spans="6:8" ht="11.25">
      <c r="F67" s="2"/>
      <c r="G67" s="2"/>
      <c r="H67" s="2"/>
    </row>
    <row r="68" spans="6:8" ht="11.25">
      <c r="F68" s="2"/>
      <c r="G68" s="2"/>
      <c r="H68" s="2"/>
    </row>
    <row r="69" spans="6:8" ht="11.25">
      <c r="F69" s="2"/>
      <c r="G69" s="2"/>
      <c r="H69" s="2"/>
    </row>
    <row r="70" spans="6:8" ht="11.25">
      <c r="F70" s="2"/>
      <c r="G70" s="2"/>
      <c r="H70" s="2"/>
    </row>
    <row r="71" spans="6:8" ht="11.25">
      <c r="F71" s="2"/>
      <c r="G71" s="2"/>
      <c r="H71" s="2"/>
    </row>
    <row r="72" spans="6:8" ht="11.25">
      <c r="F72" s="2"/>
      <c r="G72" s="2"/>
      <c r="H72" s="2"/>
    </row>
    <row r="73" spans="6:8" ht="11.25">
      <c r="F73" s="2"/>
      <c r="G73" s="2"/>
      <c r="H73" s="2"/>
    </row>
    <row r="74" spans="6:8" ht="11.25">
      <c r="F74" s="2"/>
      <c r="G74" s="2"/>
      <c r="H74" s="2"/>
    </row>
    <row r="75" spans="6:8" ht="11.25">
      <c r="F75" s="2"/>
      <c r="G75" s="2"/>
      <c r="H75" s="2"/>
    </row>
    <row r="76" spans="6:8" ht="11.25">
      <c r="F76" s="2"/>
      <c r="G76" s="2"/>
      <c r="H76" s="2"/>
    </row>
    <row r="77" spans="6:8" ht="11.25">
      <c r="F77" s="2"/>
      <c r="G77" s="2"/>
      <c r="H77" s="2"/>
    </row>
    <row r="78" spans="6:8" ht="11.25">
      <c r="F78" s="2"/>
      <c r="G78" s="2"/>
      <c r="H78" s="2"/>
    </row>
    <row r="79" spans="6:8" ht="11.25">
      <c r="F79" s="2"/>
      <c r="G79" s="2"/>
      <c r="H79" s="2"/>
    </row>
    <row r="80" spans="6:8" ht="11.25">
      <c r="F80" s="2"/>
      <c r="G80" s="2"/>
      <c r="H80" s="2"/>
    </row>
    <row r="81" spans="6:8" ht="11.25">
      <c r="F81" s="2"/>
      <c r="G81" s="2"/>
      <c r="H81" s="2"/>
    </row>
    <row r="82" spans="6:8" ht="11.25">
      <c r="F82" s="2"/>
      <c r="G82" s="2"/>
      <c r="H82" s="2"/>
    </row>
    <row r="83" spans="6:8" ht="11.25">
      <c r="F83" s="2"/>
      <c r="G83" s="2"/>
      <c r="H83" s="2"/>
    </row>
    <row r="84" spans="6:8" ht="11.25">
      <c r="F84" s="2"/>
      <c r="G84" s="2"/>
      <c r="H84" s="2"/>
    </row>
    <row r="85" spans="6:8" ht="11.25">
      <c r="F85" s="2"/>
      <c r="G85" s="2"/>
      <c r="H85" s="2"/>
    </row>
    <row r="86" spans="6:8" ht="11.25">
      <c r="F86" s="2"/>
      <c r="G86" s="2"/>
      <c r="H86" s="2"/>
    </row>
    <row r="87" spans="6:8" ht="11.25">
      <c r="F87" s="2"/>
      <c r="G87" s="2"/>
      <c r="H87" s="2"/>
    </row>
    <row r="88" spans="6:8" ht="11.25">
      <c r="F88" s="2"/>
      <c r="G88" s="2"/>
      <c r="H88" s="2"/>
    </row>
    <row r="89" spans="6:8" ht="11.25">
      <c r="F89" s="2"/>
      <c r="G89" s="2"/>
      <c r="H89" s="2"/>
    </row>
  </sheetData>
  <printOptions/>
  <pageMargins left="0.27" right="0.18" top="0.15" bottom="0.15" header="0.19" footer="0.11811023622047245"/>
  <pageSetup horizontalDpi="600" verticalDpi="600" orientation="landscape" paperSize="9" r:id="rId2"/>
  <headerFooter alignWithMargins="0">
    <oddHeader>&amp;L4.BOZKA EREMUA - 2. itzulia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0"/>
  <sheetViews>
    <sheetView workbookViewId="0" topLeftCell="A7">
      <selection activeCell="D18" sqref="D18"/>
    </sheetView>
  </sheetViews>
  <sheetFormatPr defaultColWidth="11.421875" defaultRowHeight="12.75"/>
  <cols>
    <col min="1" max="1" width="8.00390625" style="1" customWidth="1"/>
    <col min="2" max="2" width="14.421875" style="2" customWidth="1"/>
    <col min="3" max="3" width="7.140625" style="2" customWidth="1"/>
    <col min="4" max="4" width="7.140625" style="3" customWidth="1"/>
    <col min="5" max="5" width="7.140625" style="2" customWidth="1"/>
    <col min="6" max="6" width="7.140625" style="4" customWidth="1"/>
    <col min="7" max="8" width="11.28125" style="4" customWidth="1"/>
    <col min="9" max="9" width="8.140625" style="1" customWidth="1"/>
    <col min="10" max="16384" width="11.421875" style="1" customWidth="1"/>
  </cols>
  <sheetData>
    <row r="1" spans="6:8" ht="19.5" customHeight="1" thickBot="1">
      <c r="F1" s="189"/>
      <c r="G1" s="189"/>
      <c r="H1" s="61"/>
    </row>
    <row r="2" spans="2:8" ht="19.5" customHeight="1" thickBot="1">
      <c r="B2" s="187" t="s">
        <v>25</v>
      </c>
      <c r="C2" s="69" t="s">
        <v>14</v>
      </c>
      <c r="D2" s="67" t="s">
        <v>15</v>
      </c>
      <c r="E2" s="67" t="s">
        <v>16</v>
      </c>
      <c r="F2" s="68" t="s">
        <v>17</v>
      </c>
      <c r="G2" s="149" t="s">
        <v>100</v>
      </c>
      <c r="H2" s="79" t="s">
        <v>101</v>
      </c>
    </row>
    <row r="3" spans="2:8" s="14" customFormat="1" ht="12.75" customHeight="1">
      <c r="B3" s="193" t="s">
        <v>26</v>
      </c>
      <c r="C3" s="48">
        <v>74</v>
      </c>
      <c r="D3" s="13">
        <v>45</v>
      </c>
      <c r="E3" s="15">
        <f>G3+H3</f>
        <v>45</v>
      </c>
      <c r="F3" s="73">
        <f>D3-E3</f>
        <v>0</v>
      </c>
      <c r="G3" s="110">
        <v>10</v>
      </c>
      <c r="H3" s="73">
        <v>35</v>
      </c>
    </row>
    <row r="4" spans="2:8" s="23" customFormat="1" ht="12.75" customHeight="1">
      <c r="B4" s="190"/>
      <c r="C4" s="90"/>
      <c r="D4" s="20">
        <f>D3/C3</f>
        <v>0.6081081081081081</v>
      </c>
      <c r="E4" s="21">
        <f>E3/D3</f>
        <v>1</v>
      </c>
      <c r="F4" s="74"/>
      <c r="G4" s="111">
        <f>G3/E3</f>
        <v>0.2222222222222222</v>
      </c>
      <c r="H4" s="74">
        <f>H3/E3</f>
        <v>0.7777777777777778</v>
      </c>
    </row>
    <row r="5" spans="2:8" s="14" customFormat="1" ht="12.75" customHeight="1">
      <c r="B5" s="191" t="s">
        <v>27</v>
      </c>
      <c r="C5" s="88">
        <v>317</v>
      </c>
      <c r="D5" s="16">
        <v>233</v>
      </c>
      <c r="E5" s="16">
        <f>G5+H5</f>
        <v>223</v>
      </c>
      <c r="F5" s="71">
        <f>D5-E5</f>
        <v>10</v>
      </c>
      <c r="G5" s="112">
        <v>66</v>
      </c>
      <c r="H5" s="71">
        <v>157</v>
      </c>
    </row>
    <row r="6" spans="2:8" s="23" customFormat="1" ht="12.75" customHeight="1">
      <c r="B6" s="192"/>
      <c r="C6" s="89"/>
      <c r="D6" s="24">
        <f>D5/C5</f>
        <v>0.7350157728706624</v>
      </c>
      <c r="E6" s="24">
        <f>E5/D5</f>
        <v>0.9570815450643777</v>
      </c>
      <c r="F6" s="72"/>
      <c r="G6" s="113">
        <f>G5/E5</f>
        <v>0.29596412556053814</v>
      </c>
      <c r="H6" s="72">
        <f>H5/E5</f>
        <v>0.7040358744394619</v>
      </c>
    </row>
    <row r="7" spans="2:8" s="14" customFormat="1" ht="12.75" customHeight="1">
      <c r="B7" s="193" t="s">
        <v>28</v>
      </c>
      <c r="C7" s="48">
        <v>116</v>
      </c>
      <c r="D7" s="13">
        <v>86</v>
      </c>
      <c r="E7" s="15">
        <f>G7+H7</f>
        <v>75</v>
      </c>
      <c r="F7" s="73">
        <f>D7-E7</f>
        <v>11</v>
      </c>
      <c r="G7" s="110">
        <v>38</v>
      </c>
      <c r="H7" s="73">
        <v>37</v>
      </c>
    </row>
    <row r="8" spans="2:8" s="23" customFormat="1" ht="12.75" customHeight="1">
      <c r="B8" s="190"/>
      <c r="C8" s="90"/>
      <c r="D8" s="20">
        <f>D7/C7</f>
        <v>0.7413793103448276</v>
      </c>
      <c r="E8" s="21">
        <f>E7/D7</f>
        <v>0.872093023255814</v>
      </c>
      <c r="F8" s="74"/>
      <c r="G8" s="111">
        <f>G7/E7</f>
        <v>0.5066666666666667</v>
      </c>
      <c r="H8" s="74">
        <f>H7/E7</f>
        <v>0.49333333333333335</v>
      </c>
    </row>
    <row r="9" spans="2:8" s="14" customFormat="1" ht="12.75" customHeight="1">
      <c r="B9" s="191" t="s">
        <v>29</v>
      </c>
      <c r="C9" s="88">
        <v>219</v>
      </c>
      <c r="D9" s="16">
        <v>155</v>
      </c>
      <c r="E9" s="16">
        <f>G9+H9</f>
        <v>143</v>
      </c>
      <c r="F9" s="71">
        <f>D9-E9</f>
        <v>12</v>
      </c>
      <c r="G9" s="112">
        <v>62</v>
      </c>
      <c r="H9" s="71">
        <v>81</v>
      </c>
    </row>
    <row r="10" spans="2:8" s="23" customFormat="1" ht="12.75" customHeight="1">
      <c r="B10" s="192"/>
      <c r="C10" s="89"/>
      <c r="D10" s="24">
        <f>D9/C9</f>
        <v>0.7077625570776256</v>
      </c>
      <c r="E10" s="24">
        <f>E9/D9</f>
        <v>0.9225806451612903</v>
      </c>
      <c r="F10" s="72"/>
      <c r="G10" s="113">
        <f>G9/E9</f>
        <v>0.43356643356643354</v>
      </c>
      <c r="H10" s="72">
        <f>H9/E9</f>
        <v>0.5664335664335665</v>
      </c>
    </row>
    <row r="11" spans="2:8" s="14" customFormat="1" ht="12.75" customHeight="1">
      <c r="B11" s="193" t="s">
        <v>30</v>
      </c>
      <c r="C11" s="48">
        <v>537</v>
      </c>
      <c r="D11" s="13">
        <v>364</v>
      </c>
      <c r="E11" s="15">
        <f>G11+H11</f>
        <v>336</v>
      </c>
      <c r="F11" s="73">
        <f>D11-E11</f>
        <v>28</v>
      </c>
      <c r="G11" s="110">
        <v>124</v>
      </c>
      <c r="H11" s="73">
        <v>212</v>
      </c>
    </row>
    <row r="12" spans="2:8" s="23" customFormat="1" ht="12.75" customHeight="1">
      <c r="B12" s="190"/>
      <c r="C12" s="90"/>
      <c r="D12" s="20">
        <f>D11/C11</f>
        <v>0.6778398510242085</v>
      </c>
      <c r="E12" s="21">
        <f>E11/D11</f>
        <v>0.9230769230769231</v>
      </c>
      <c r="F12" s="74"/>
      <c r="G12" s="111">
        <f>G11/E11</f>
        <v>0.36904761904761907</v>
      </c>
      <c r="H12" s="74">
        <f>H11/E11</f>
        <v>0.6309523809523809</v>
      </c>
    </row>
    <row r="13" spans="2:8" s="14" customFormat="1" ht="12.75" customHeight="1">
      <c r="B13" s="191" t="s">
        <v>31</v>
      </c>
      <c r="C13" s="88">
        <v>76</v>
      </c>
      <c r="D13" s="16">
        <v>51</v>
      </c>
      <c r="E13" s="16">
        <f>H13+G13</f>
        <v>50</v>
      </c>
      <c r="F13" s="71">
        <f>D13-E13</f>
        <v>1</v>
      </c>
      <c r="G13" s="112">
        <v>11</v>
      </c>
      <c r="H13" s="71">
        <v>39</v>
      </c>
    </row>
    <row r="14" spans="2:8" s="23" customFormat="1" ht="12.75" customHeight="1">
      <c r="B14" s="192"/>
      <c r="C14" s="89"/>
      <c r="D14" s="24">
        <f>D13/C13</f>
        <v>0.6710526315789473</v>
      </c>
      <c r="E14" s="24">
        <f>E13/D13</f>
        <v>0.9803921568627451</v>
      </c>
      <c r="F14" s="72"/>
      <c r="G14" s="113">
        <f>G13/E13</f>
        <v>0.22</v>
      </c>
      <c r="H14" s="72">
        <f>H13/E13</f>
        <v>0.78</v>
      </c>
    </row>
    <row r="15" spans="2:8" s="14" customFormat="1" ht="12.75" customHeight="1">
      <c r="B15" s="193" t="s">
        <v>32</v>
      </c>
      <c r="C15" s="48">
        <v>85</v>
      </c>
      <c r="D15" s="13">
        <v>68</v>
      </c>
      <c r="E15" s="15">
        <f>G15+H15</f>
        <v>62</v>
      </c>
      <c r="F15" s="73">
        <f>D15-E15</f>
        <v>6</v>
      </c>
      <c r="G15" s="110">
        <v>17</v>
      </c>
      <c r="H15" s="73">
        <v>45</v>
      </c>
    </row>
    <row r="16" spans="2:8" s="23" customFormat="1" ht="12.75" customHeight="1">
      <c r="B16" s="190"/>
      <c r="C16" s="90"/>
      <c r="D16" s="20">
        <f>D15/C15</f>
        <v>0.8</v>
      </c>
      <c r="E16" s="21">
        <f>E15/D15</f>
        <v>0.9117647058823529</v>
      </c>
      <c r="F16" s="74"/>
      <c r="G16" s="111">
        <f>G15/E15</f>
        <v>0.27419354838709675</v>
      </c>
      <c r="H16" s="74">
        <f>H15/E15</f>
        <v>0.7258064516129032</v>
      </c>
    </row>
    <row r="17" spans="2:8" s="14" customFormat="1" ht="12.75" customHeight="1">
      <c r="B17" s="191" t="s">
        <v>25</v>
      </c>
      <c r="C17" s="88">
        <v>419</v>
      </c>
      <c r="D17" s="16">
        <v>296</v>
      </c>
      <c r="E17" s="16">
        <f>G17+H17</f>
        <v>285</v>
      </c>
      <c r="F17" s="71">
        <f>D17-E17</f>
        <v>11</v>
      </c>
      <c r="G17" s="112">
        <v>110</v>
      </c>
      <c r="H17" s="71">
        <v>175</v>
      </c>
    </row>
    <row r="18" spans="2:8" s="23" customFormat="1" ht="12.75" customHeight="1">
      <c r="B18" s="192"/>
      <c r="C18" s="89"/>
      <c r="D18" s="24">
        <f>D17/C17</f>
        <v>0.7064439140811456</v>
      </c>
      <c r="E18" s="24">
        <f>E17/D17</f>
        <v>0.9628378378378378</v>
      </c>
      <c r="F18" s="72"/>
      <c r="G18" s="113">
        <f>G17/E17</f>
        <v>0.38596491228070173</v>
      </c>
      <c r="H18" s="72">
        <f>H17/E17</f>
        <v>0.6140350877192983</v>
      </c>
    </row>
    <row r="19" spans="2:8" s="14" customFormat="1" ht="12.75" customHeight="1">
      <c r="B19" s="193" t="s">
        <v>33</v>
      </c>
      <c r="C19" s="48">
        <v>663</v>
      </c>
      <c r="D19" s="13">
        <v>440</v>
      </c>
      <c r="E19" s="15">
        <f>G19+H19</f>
        <v>412</v>
      </c>
      <c r="F19" s="73">
        <f>D19-E19</f>
        <v>28</v>
      </c>
      <c r="G19" s="110">
        <v>192</v>
      </c>
      <c r="H19" s="73">
        <v>220</v>
      </c>
    </row>
    <row r="20" spans="2:8" s="23" customFormat="1" ht="12.75" customHeight="1">
      <c r="B20" s="190"/>
      <c r="C20" s="90"/>
      <c r="D20" s="20">
        <f>D19/C19</f>
        <v>0.6636500754147813</v>
      </c>
      <c r="E20" s="21">
        <f>E19/D19</f>
        <v>0.9363636363636364</v>
      </c>
      <c r="F20" s="74"/>
      <c r="G20" s="111">
        <f>G19/E19</f>
        <v>0.46601941747572817</v>
      </c>
      <c r="H20" s="74">
        <f>H19/E19</f>
        <v>0.5339805825242718</v>
      </c>
    </row>
    <row r="21" spans="2:8" s="14" customFormat="1" ht="12.75" customHeight="1">
      <c r="B21" s="191" t="s">
        <v>34</v>
      </c>
      <c r="C21" s="88">
        <v>192</v>
      </c>
      <c r="D21" s="16">
        <v>131</v>
      </c>
      <c r="E21" s="16">
        <f>G21+H21</f>
        <v>124</v>
      </c>
      <c r="F21" s="71">
        <f>D21-E21</f>
        <v>7</v>
      </c>
      <c r="G21" s="112">
        <v>59</v>
      </c>
      <c r="H21" s="71">
        <v>65</v>
      </c>
    </row>
    <row r="22" spans="2:8" s="23" customFormat="1" ht="12.75" customHeight="1">
      <c r="B22" s="192"/>
      <c r="C22" s="89"/>
      <c r="D22" s="24">
        <f>D21/C21</f>
        <v>0.6822916666666666</v>
      </c>
      <c r="E22" s="24">
        <f>E21/D21</f>
        <v>0.9465648854961832</v>
      </c>
      <c r="F22" s="72"/>
      <c r="G22" s="113">
        <f>G21/E21</f>
        <v>0.47580645161290325</v>
      </c>
      <c r="H22" s="72">
        <f>H21/E21</f>
        <v>0.5241935483870968</v>
      </c>
    </row>
    <row r="23" spans="2:8" s="14" customFormat="1" ht="12.75" customHeight="1">
      <c r="B23" s="194" t="s">
        <v>35</v>
      </c>
      <c r="C23" s="48">
        <v>160</v>
      </c>
      <c r="D23" s="13">
        <v>115</v>
      </c>
      <c r="E23" s="15">
        <f>G23+H23</f>
        <v>105</v>
      </c>
      <c r="F23" s="73">
        <f>D23-E23</f>
        <v>10</v>
      </c>
      <c r="G23" s="110">
        <v>27</v>
      </c>
      <c r="H23" s="73">
        <v>78</v>
      </c>
    </row>
    <row r="24" spans="2:8" s="23" customFormat="1" ht="12.75" customHeight="1">
      <c r="B24" s="195"/>
      <c r="C24" s="90"/>
      <c r="D24" s="20">
        <f>D23/C23</f>
        <v>0.71875</v>
      </c>
      <c r="E24" s="21">
        <f>E23/D23</f>
        <v>0.9130434782608695</v>
      </c>
      <c r="F24" s="74"/>
      <c r="G24" s="111">
        <f>G23/E23</f>
        <v>0.2571428571428571</v>
      </c>
      <c r="H24" s="74">
        <f>H23/E23</f>
        <v>0.7428571428571429</v>
      </c>
    </row>
    <row r="25" spans="2:8" s="18" customFormat="1" ht="12.75" customHeight="1">
      <c r="B25" s="191" t="s">
        <v>36</v>
      </c>
      <c r="C25" s="88">
        <v>244</v>
      </c>
      <c r="D25" s="16">
        <v>185</v>
      </c>
      <c r="E25" s="16">
        <f>G25+H25</f>
        <v>182</v>
      </c>
      <c r="F25" s="71">
        <f>D25-E25</f>
        <v>3</v>
      </c>
      <c r="G25" s="112">
        <v>56</v>
      </c>
      <c r="H25" s="71">
        <v>126</v>
      </c>
    </row>
    <row r="26" spans="2:8" s="26" customFormat="1" ht="12.75" customHeight="1">
      <c r="B26" s="192"/>
      <c r="C26" s="89"/>
      <c r="D26" s="24">
        <f>D25/C25</f>
        <v>0.7581967213114754</v>
      </c>
      <c r="E26" s="24">
        <f>E25/D25</f>
        <v>0.9837837837837838</v>
      </c>
      <c r="F26" s="72"/>
      <c r="G26" s="113">
        <f>G25/E25</f>
        <v>0.3076923076923077</v>
      </c>
      <c r="H26" s="72">
        <f>H25/E25</f>
        <v>0.6923076923076923</v>
      </c>
    </row>
    <row r="27" spans="2:8" s="14" customFormat="1" ht="12.75" customHeight="1">
      <c r="B27" s="194" t="s">
        <v>37</v>
      </c>
      <c r="C27" s="48">
        <v>330</v>
      </c>
      <c r="D27" s="13">
        <v>250</v>
      </c>
      <c r="E27" s="15">
        <f>G27+H27</f>
        <v>244</v>
      </c>
      <c r="F27" s="73">
        <f>D27-E27</f>
        <v>6</v>
      </c>
      <c r="G27" s="110">
        <v>90</v>
      </c>
      <c r="H27" s="73">
        <v>154</v>
      </c>
    </row>
    <row r="28" spans="2:8" s="23" customFormat="1" ht="12.75" customHeight="1">
      <c r="B28" s="195"/>
      <c r="C28" s="90"/>
      <c r="D28" s="20">
        <f>D27/C27</f>
        <v>0.7575757575757576</v>
      </c>
      <c r="E28" s="21">
        <f>E27/D27</f>
        <v>0.976</v>
      </c>
      <c r="F28" s="74"/>
      <c r="G28" s="111">
        <f>G27/E27</f>
        <v>0.36885245901639346</v>
      </c>
      <c r="H28" s="74">
        <f>H27/E27</f>
        <v>0.6311475409836066</v>
      </c>
    </row>
    <row r="29" spans="2:8" s="6" customFormat="1" ht="12.75" customHeight="1">
      <c r="B29" s="191" t="s">
        <v>38</v>
      </c>
      <c r="C29" s="88">
        <v>154</v>
      </c>
      <c r="D29" s="16">
        <v>116</v>
      </c>
      <c r="E29" s="16">
        <f>G29+H29</f>
        <v>103</v>
      </c>
      <c r="F29" s="71">
        <f>D29-E29</f>
        <v>13</v>
      </c>
      <c r="G29" s="112">
        <v>34</v>
      </c>
      <c r="H29" s="71">
        <v>69</v>
      </c>
    </row>
    <row r="30" spans="2:8" s="28" customFormat="1" ht="12.75" customHeight="1" thickBot="1">
      <c r="B30" s="188"/>
      <c r="C30" s="143"/>
      <c r="D30" s="47">
        <f>D29/C29</f>
        <v>0.7532467532467533</v>
      </c>
      <c r="E30" s="47">
        <f>E29/D29</f>
        <v>0.8879310344827587</v>
      </c>
      <c r="F30" s="144"/>
      <c r="G30" s="146">
        <f>G29/E29</f>
        <v>0.3300970873786408</v>
      </c>
      <c r="H30" s="78">
        <f>H29/E29</f>
        <v>0.6699029126213593</v>
      </c>
    </row>
    <row r="31" spans="2:8" ht="18" customHeight="1" thickTop="1">
      <c r="B31" s="52" t="s">
        <v>41</v>
      </c>
      <c r="C31" s="218">
        <f>SUM(C3:C30)</f>
        <v>3586</v>
      </c>
      <c r="D31" s="60">
        <f>SUM(D3,D5,D7,D9,D11,D13,D15,D17,D19,D21,D23,D25,D27,D29)</f>
        <v>2535</v>
      </c>
      <c r="E31" s="209">
        <f>G31+H31</f>
        <v>2389</v>
      </c>
      <c r="F31" s="173">
        <f>D31-E31</f>
        <v>146</v>
      </c>
      <c r="G31" s="218">
        <f>G29+G25+G27+G23+G21+G19+G17+G15+G13+G11+G9+G7+G5+G3</f>
        <v>896</v>
      </c>
      <c r="H31" s="173">
        <f>H29+H25+H27+H23+H21+H19+H17+H15+H13+H11+H9+H7+H5+H3</f>
        <v>1493</v>
      </c>
    </row>
    <row r="32" spans="2:9" s="29" customFormat="1" ht="15" customHeight="1" thickBot="1">
      <c r="B32" s="56"/>
      <c r="C32" s="57"/>
      <c r="D32" s="43">
        <f>D31/C31</f>
        <v>0.7069157836029002</v>
      </c>
      <c r="E32" s="43">
        <f>E31/D31</f>
        <v>0.9424063116370809</v>
      </c>
      <c r="F32" s="148"/>
      <c r="G32" s="116">
        <f>G31/E31</f>
        <v>0.37505232314776055</v>
      </c>
      <c r="H32" s="105">
        <f>H31/E31</f>
        <v>0.6249476768522394</v>
      </c>
      <c r="I32" s="9"/>
    </row>
    <row r="33" spans="2:9" ht="12.75" customHeight="1">
      <c r="B33" s="8"/>
      <c r="C33" s="7"/>
      <c r="D33" s="7"/>
      <c r="E33" s="7"/>
      <c r="F33" s="7"/>
      <c r="G33" s="7"/>
      <c r="H33" s="7"/>
      <c r="I33" s="7"/>
    </row>
    <row r="34" spans="2:9" ht="11.25">
      <c r="B34" s="8"/>
      <c r="C34" s="7"/>
      <c r="D34" s="7"/>
      <c r="E34" s="7"/>
      <c r="F34" s="7"/>
      <c r="G34" s="7"/>
      <c r="H34" s="7"/>
      <c r="I34" s="7"/>
    </row>
    <row r="35" spans="2:9" ht="11.25">
      <c r="B35" s="8"/>
      <c r="C35" s="7"/>
      <c r="D35" s="7"/>
      <c r="E35" s="7"/>
      <c r="F35" s="7"/>
      <c r="G35" s="7"/>
      <c r="H35" s="7"/>
      <c r="I35" s="7"/>
    </row>
    <row r="36" spans="2:9" ht="11.25">
      <c r="B36" s="8"/>
      <c r="C36" s="9"/>
      <c r="D36" s="9"/>
      <c r="E36" s="7"/>
      <c r="F36" s="9"/>
      <c r="G36" s="9"/>
      <c r="H36" s="9"/>
      <c r="I36" s="9"/>
    </row>
    <row r="37" spans="2:9" ht="12.75">
      <c r="B37"/>
      <c r="C37"/>
      <c r="D37"/>
      <c r="E37"/>
      <c r="F37"/>
      <c r="G37"/>
      <c r="H37"/>
      <c r="I37"/>
    </row>
    <row r="38" spans="6:8" ht="11.25">
      <c r="F38" s="2"/>
      <c r="G38" s="2"/>
      <c r="H38" s="2"/>
    </row>
    <row r="39" spans="6:8" ht="11.25">
      <c r="F39" s="2"/>
      <c r="G39" s="2"/>
      <c r="H39" s="2"/>
    </row>
    <row r="40" spans="6:8" ht="11.25">
      <c r="F40" s="2"/>
      <c r="G40" s="2"/>
      <c r="H40" s="2"/>
    </row>
    <row r="41" spans="6:8" ht="11.25">
      <c r="F41" s="2"/>
      <c r="G41" s="2"/>
      <c r="H41" s="2"/>
    </row>
    <row r="42" spans="6:8" ht="11.25">
      <c r="F42" s="2"/>
      <c r="G42" s="2"/>
      <c r="H42" s="2"/>
    </row>
    <row r="43" spans="6:8" ht="11.25">
      <c r="F43" s="2"/>
      <c r="G43" s="2"/>
      <c r="H43" s="2"/>
    </row>
    <row r="44" spans="6:8" ht="11.25">
      <c r="F44" s="2"/>
      <c r="G44" s="2"/>
      <c r="H44" s="2"/>
    </row>
    <row r="45" spans="6:8" ht="11.25">
      <c r="F45" s="2"/>
      <c r="G45" s="2"/>
      <c r="H45" s="2"/>
    </row>
    <row r="46" spans="6:8" ht="11.25">
      <c r="F46" s="2"/>
      <c r="G46" s="2"/>
      <c r="H46" s="2"/>
    </row>
    <row r="47" spans="6:8" ht="11.25">
      <c r="F47" s="2"/>
      <c r="G47" s="2"/>
      <c r="H47" s="2"/>
    </row>
    <row r="48" spans="6:8" ht="11.25">
      <c r="F48" s="2"/>
      <c r="G48" s="2"/>
      <c r="H48" s="2"/>
    </row>
    <row r="49" spans="6:8" ht="11.25">
      <c r="F49" s="2"/>
      <c r="G49" s="2"/>
      <c r="H49" s="2"/>
    </row>
    <row r="50" spans="6:8" ht="11.25">
      <c r="F50" s="2"/>
      <c r="G50" s="2"/>
      <c r="H50" s="2"/>
    </row>
    <row r="51" spans="6:8" ht="11.25">
      <c r="F51" s="2"/>
      <c r="G51" s="2"/>
      <c r="H51" s="2"/>
    </row>
    <row r="52" spans="6:8" ht="11.25">
      <c r="F52" s="2"/>
      <c r="G52" s="2"/>
      <c r="H52" s="2"/>
    </row>
    <row r="53" spans="6:8" ht="11.25">
      <c r="F53" s="2"/>
      <c r="G53" s="2"/>
      <c r="H53" s="2"/>
    </row>
    <row r="54" spans="6:8" ht="11.25">
      <c r="F54" s="2"/>
      <c r="G54" s="2"/>
      <c r="H54" s="2"/>
    </row>
    <row r="55" spans="6:8" ht="11.25">
      <c r="F55" s="2"/>
      <c r="G55" s="2"/>
      <c r="H55" s="2"/>
    </row>
    <row r="56" spans="6:8" ht="11.25">
      <c r="F56" s="2"/>
      <c r="G56" s="2"/>
      <c r="H56" s="2"/>
    </row>
    <row r="57" spans="6:8" ht="11.25">
      <c r="F57" s="2"/>
      <c r="G57" s="2"/>
      <c r="H57" s="2"/>
    </row>
    <row r="58" spans="6:8" ht="11.25">
      <c r="F58" s="2"/>
      <c r="G58" s="2"/>
      <c r="H58" s="2"/>
    </row>
    <row r="59" spans="6:8" ht="11.25">
      <c r="F59" s="2"/>
      <c r="G59" s="2"/>
      <c r="H59" s="2"/>
    </row>
    <row r="60" spans="6:8" ht="11.25">
      <c r="F60" s="2"/>
      <c r="G60" s="2"/>
      <c r="H60" s="2"/>
    </row>
    <row r="61" spans="6:8" ht="11.25">
      <c r="F61" s="2"/>
      <c r="G61" s="2"/>
      <c r="H61" s="2"/>
    </row>
    <row r="62" spans="6:8" ht="11.25">
      <c r="F62" s="2"/>
      <c r="G62" s="2"/>
      <c r="H62" s="2"/>
    </row>
    <row r="63" spans="6:8" ht="11.25">
      <c r="F63" s="2"/>
      <c r="G63" s="2"/>
      <c r="H63" s="2"/>
    </row>
    <row r="64" spans="6:8" ht="11.25">
      <c r="F64" s="2"/>
      <c r="G64" s="2"/>
      <c r="H64" s="2"/>
    </row>
    <row r="65" spans="6:8" ht="11.25">
      <c r="F65" s="2"/>
      <c r="G65" s="2"/>
      <c r="H65" s="2"/>
    </row>
    <row r="66" spans="6:8" ht="11.25">
      <c r="F66" s="2"/>
      <c r="G66" s="2"/>
      <c r="H66" s="2"/>
    </row>
    <row r="67" spans="6:8" ht="11.25">
      <c r="F67" s="2"/>
      <c r="G67" s="2"/>
      <c r="H67" s="2"/>
    </row>
    <row r="68" spans="6:8" ht="11.25">
      <c r="F68" s="2"/>
      <c r="G68" s="2"/>
      <c r="H68" s="2"/>
    </row>
    <row r="69" spans="6:8" ht="11.25">
      <c r="F69" s="2"/>
      <c r="G69" s="2"/>
      <c r="H69" s="2"/>
    </row>
    <row r="70" spans="6:8" ht="11.25">
      <c r="F70" s="2"/>
      <c r="G70" s="2"/>
      <c r="H70" s="2"/>
    </row>
    <row r="71" spans="6:8" ht="11.25">
      <c r="F71" s="2"/>
      <c r="G71" s="2"/>
      <c r="H71" s="2"/>
    </row>
    <row r="72" spans="6:8" ht="11.25">
      <c r="F72" s="2"/>
      <c r="G72" s="2"/>
      <c r="H72" s="2"/>
    </row>
    <row r="73" spans="6:8" ht="11.25">
      <c r="F73" s="2"/>
      <c r="G73" s="2"/>
      <c r="H73" s="2"/>
    </row>
    <row r="74" spans="6:8" ht="11.25">
      <c r="F74" s="2"/>
      <c r="G74" s="2"/>
      <c r="H74" s="2"/>
    </row>
    <row r="75" spans="6:8" ht="11.25">
      <c r="F75" s="2"/>
      <c r="G75" s="2"/>
      <c r="H75" s="2"/>
    </row>
    <row r="76" spans="6:8" ht="11.25">
      <c r="F76" s="2"/>
      <c r="G76" s="2"/>
      <c r="H76" s="2"/>
    </row>
    <row r="77" spans="6:8" ht="11.25">
      <c r="F77" s="2"/>
      <c r="G77" s="2"/>
      <c r="H77" s="2"/>
    </row>
    <row r="78" spans="6:8" ht="11.25">
      <c r="F78" s="2"/>
      <c r="G78" s="2"/>
      <c r="H78" s="2"/>
    </row>
    <row r="79" spans="6:8" ht="11.25">
      <c r="F79" s="2"/>
      <c r="G79" s="2"/>
      <c r="H79" s="2"/>
    </row>
    <row r="80" spans="6:8" ht="11.25">
      <c r="F80" s="2"/>
      <c r="G80" s="2"/>
      <c r="H80" s="2"/>
    </row>
    <row r="81" spans="6:8" ht="11.25">
      <c r="F81" s="2"/>
      <c r="G81" s="2"/>
      <c r="H81" s="2"/>
    </row>
    <row r="82" spans="6:8" ht="11.25">
      <c r="F82" s="2"/>
      <c r="G82" s="2"/>
      <c r="H82" s="2"/>
    </row>
    <row r="83" spans="6:8" ht="11.25">
      <c r="F83" s="2"/>
      <c r="G83" s="2"/>
      <c r="H83" s="2"/>
    </row>
    <row r="84" spans="6:8" ht="11.25">
      <c r="F84" s="2"/>
      <c r="G84" s="2"/>
      <c r="H84" s="2"/>
    </row>
    <row r="85" spans="6:8" ht="11.25">
      <c r="F85" s="2"/>
      <c r="G85" s="2"/>
      <c r="H85" s="2"/>
    </row>
    <row r="86" spans="6:8" ht="11.25">
      <c r="F86" s="2"/>
      <c r="G86" s="2"/>
      <c r="H86" s="2"/>
    </row>
    <row r="87" spans="6:8" ht="11.25">
      <c r="F87" s="2"/>
      <c r="G87" s="2"/>
      <c r="H87" s="2"/>
    </row>
    <row r="88" spans="6:8" ht="11.25">
      <c r="F88" s="2"/>
      <c r="G88" s="2"/>
      <c r="H88" s="2"/>
    </row>
    <row r="89" spans="6:8" ht="11.25">
      <c r="F89" s="2"/>
      <c r="G89" s="2"/>
      <c r="H89" s="2"/>
    </row>
    <row r="90" spans="6:8" ht="11.25">
      <c r="F90" s="2"/>
      <c r="G90" s="2"/>
      <c r="H90" s="2"/>
    </row>
  </sheetData>
  <printOptions/>
  <pageMargins left="0.27" right="0.18" top="0.2" bottom="0.3937007874015748" header="0.19" footer="0.11811023622047245"/>
  <pageSetup horizontalDpi="600" verticalDpi="600" orientation="landscape" paperSize="9" r:id="rId2"/>
  <headerFooter alignWithMargins="0">
    <oddHeader>&amp;L4. BOZKA EREMUA - 2. itzulia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selection activeCell="C17" sqref="C17"/>
    </sheetView>
  </sheetViews>
  <sheetFormatPr defaultColWidth="11.421875" defaultRowHeight="12.75"/>
  <cols>
    <col min="1" max="1" width="8.7109375" style="1" customWidth="1"/>
    <col min="2" max="2" width="14.57421875" style="1" customWidth="1"/>
    <col min="3" max="3" width="6.28125" style="2" customWidth="1"/>
    <col min="4" max="4" width="7.00390625" style="2" customWidth="1"/>
    <col min="5" max="5" width="7.57421875" style="3" customWidth="1"/>
    <col min="6" max="6" width="6.28125" style="2" customWidth="1"/>
    <col min="7" max="8" width="10.8515625" style="2" customWidth="1"/>
    <col min="9" max="9" width="12.421875" style="4" customWidth="1"/>
    <col min="10" max="25" width="8.140625" style="1" customWidth="1"/>
    <col min="26" max="16384" width="11.421875" style="1" customWidth="1"/>
  </cols>
  <sheetData>
    <row r="1" spans="2:8" s="51" customFormat="1" ht="34.5" customHeight="1" thickBot="1">
      <c r="B1" s="50"/>
      <c r="C1" s="19"/>
      <c r="D1" s="19"/>
      <c r="E1" s="19"/>
      <c r="F1" s="19"/>
      <c r="G1" s="151"/>
      <c r="H1" s="64"/>
    </row>
    <row r="2" spans="2:9" ht="19.5" customHeight="1" thickBot="1">
      <c r="B2" s="152" t="s">
        <v>19</v>
      </c>
      <c r="C2" s="69" t="s">
        <v>14</v>
      </c>
      <c r="D2" s="67" t="s">
        <v>15</v>
      </c>
      <c r="E2" s="67" t="s">
        <v>16</v>
      </c>
      <c r="F2" s="68" t="s">
        <v>17</v>
      </c>
      <c r="G2" s="149" t="s">
        <v>100</v>
      </c>
      <c r="H2" s="79" t="s">
        <v>101</v>
      </c>
      <c r="I2" s="1"/>
    </row>
    <row r="3" spans="2:8" s="14" customFormat="1" ht="13.5" customHeight="1">
      <c r="B3" s="193" t="s">
        <v>86</v>
      </c>
      <c r="C3" s="48">
        <v>347</v>
      </c>
      <c r="D3" s="13">
        <v>253</v>
      </c>
      <c r="E3" s="15">
        <f>G3+H3</f>
        <v>228</v>
      </c>
      <c r="F3" s="73">
        <f>D3-E3</f>
        <v>25</v>
      </c>
      <c r="G3" s="110">
        <v>87</v>
      </c>
      <c r="H3" s="73">
        <v>141</v>
      </c>
    </row>
    <row r="4" spans="2:8" s="23" customFormat="1" ht="13.5" customHeight="1">
      <c r="B4" s="190"/>
      <c r="C4" s="90"/>
      <c r="D4" s="20">
        <f>D3/C3</f>
        <v>0.729106628242075</v>
      </c>
      <c r="E4" s="21">
        <f>E3/D3</f>
        <v>0.9011857707509882</v>
      </c>
      <c r="F4" s="74"/>
      <c r="G4" s="111">
        <f>G3/E3</f>
        <v>0.3815789473684211</v>
      </c>
      <c r="H4" s="74">
        <f>H3/E3</f>
        <v>0.618421052631579</v>
      </c>
    </row>
    <row r="5" spans="2:8" s="14" customFormat="1" ht="13.5" customHeight="1">
      <c r="B5" s="191" t="s">
        <v>20</v>
      </c>
      <c r="C5" s="88">
        <v>267</v>
      </c>
      <c r="D5" s="16">
        <v>170</v>
      </c>
      <c r="E5" s="16">
        <f>G5+H5</f>
        <v>158</v>
      </c>
      <c r="F5" s="71">
        <f>D5-E5</f>
        <v>12</v>
      </c>
      <c r="G5" s="112">
        <v>69</v>
      </c>
      <c r="H5" s="71">
        <v>89</v>
      </c>
    </row>
    <row r="6" spans="2:8" s="23" customFormat="1" ht="13.5" customHeight="1">
      <c r="B6" s="192"/>
      <c r="C6" s="89"/>
      <c r="D6" s="24">
        <f>D5/C5</f>
        <v>0.6367041198501873</v>
      </c>
      <c r="E6" s="24">
        <f>E5/D5</f>
        <v>0.9294117647058824</v>
      </c>
      <c r="F6" s="72"/>
      <c r="G6" s="113">
        <f>G5/E5</f>
        <v>0.43670886075949367</v>
      </c>
      <c r="H6" s="72">
        <f>H5/E5</f>
        <v>0.5632911392405063</v>
      </c>
    </row>
    <row r="7" spans="2:8" s="14" customFormat="1" ht="13.5" customHeight="1">
      <c r="B7" s="193" t="s">
        <v>19</v>
      </c>
      <c r="C7" s="48">
        <v>4845</v>
      </c>
      <c r="D7" s="13">
        <v>2982</v>
      </c>
      <c r="E7" s="15">
        <f>G7+H7</f>
        <v>2831</v>
      </c>
      <c r="F7" s="73">
        <f>D7-E7</f>
        <v>151</v>
      </c>
      <c r="G7" s="110">
        <v>1350</v>
      </c>
      <c r="H7" s="73">
        <v>1481</v>
      </c>
    </row>
    <row r="8" spans="2:8" s="23" customFormat="1" ht="13.5" customHeight="1">
      <c r="B8" s="190"/>
      <c r="C8" s="90"/>
      <c r="D8" s="20">
        <f>D7/C7</f>
        <v>0.6154798761609908</v>
      </c>
      <c r="E8" s="21">
        <f>E7/D7</f>
        <v>0.9493628437290409</v>
      </c>
      <c r="F8" s="74"/>
      <c r="G8" s="111">
        <f>G7/E7</f>
        <v>0.47686329918756626</v>
      </c>
      <c r="H8" s="74">
        <f>H7/E7</f>
        <v>0.5231367008124338</v>
      </c>
    </row>
    <row r="9" spans="2:8" s="14" customFormat="1" ht="13.5" customHeight="1">
      <c r="B9" s="191" t="s">
        <v>21</v>
      </c>
      <c r="C9" s="88">
        <v>611</v>
      </c>
      <c r="D9" s="16">
        <v>370</v>
      </c>
      <c r="E9" s="16">
        <f>G9+H9</f>
        <v>345</v>
      </c>
      <c r="F9" s="71">
        <f>D9-E9</f>
        <v>25</v>
      </c>
      <c r="G9" s="112">
        <v>174</v>
      </c>
      <c r="H9" s="71">
        <v>171</v>
      </c>
    </row>
    <row r="10" spans="2:8" s="23" customFormat="1" ht="13.5" customHeight="1">
      <c r="B10" s="192"/>
      <c r="C10" s="89"/>
      <c r="D10" s="24">
        <f>D9/C9</f>
        <v>0.6055646481178396</v>
      </c>
      <c r="E10" s="24">
        <f>E9/D9</f>
        <v>0.9324324324324325</v>
      </c>
      <c r="F10" s="72"/>
      <c r="G10" s="113">
        <f>G9/E9</f>
        <v>0.5043478260869565</v>
      </c>
      <c r="H10" s="72">
        <f>H9/E9</f>
        <v>0.4956521739130435</v>
      </c>
    </row>
    <row r="11" spans="2:8" s="14" customFormat="1" ht="13.5" customHeight="1">
      <c r="B11" s="193" t="s">
        <v>22</v>
      </c>
      <c r="C11" s="48">
        <v>256</v>
      </c>
      <c r="D11" s="13">
        <v>168</v>
      </c>
      <c r="E11" s="15">
        <f>G11+H11</f>
        <v>146</v>
      </c>
      <c r="F11" s="73">
        <f>D11-E11</f>
        <v>22</v>
      </c>
      <c r="G11" s="110">
        <v>64</v>
      </c>
      <c r="H11" s="73">
        <v>82</v>
      </c>
    </row>
    <row r="12" spans="2:8" s="23" customFormat="1" ht="13.5" customHeight="1">
      <c r="B12" s="190"/>
      <c r="C12" s="90"/>
      <c r="D12" s="20">
        <f>D11/C11</f>
        <v>0.65625</v>
      </c>
      <c r="E12" s="21">
        <f>E11/D11</f>
        <v>0.8690476190476191</v>
      </c>
      <c r="F12" s="74"/>
      <c r="G12" s="111">
        <f>G11/E11</f>
        <v>0.4383561643835616</v>
      </c>
      <c r="H12" s="74">
        <f>H11/E11</f>
        <v>0.5616438356164384</v>
      </c>
    </row>
    <row r="13" spans="2:8" s="14" customFormat="1" ht="13.5" customHeight="1">
      <c r="B13" s="191" t="s">
        <v>23</v>
      </c>
      <c r="C13" s="88">
        <v>458</v>
      </c>
      <c r="D13" s="16">
        <v>287</v>
      </c>
      <c r="E13" s="16">
        <f>G13+H13</f>
        <v>267</v>
      </c>
      <c r="F13" s="71">
        <f>D13-E13</f>
        <v>20</v>
      </c>
      <c r="G13" s="112">
        <v>110</v>
      </c>
      <c r="H13" s="71">
        <v>157</v>
      </c>
    </row>
    <row r="14" spans="2:8" s="23" customFormat="1" ht="13.5" customHeight="1">
      <c r="B14" s="192"/>
      <c r="C14" s="89"/>
      <c r="D14" s="24">
        <f>D13/C13</f>
        <v>0.6266375545851528</v>
      </c>
      <c r="E14" s="24">
        <f>E13/D13</f>
        <v>0.9303135888501742</v>
      </c>
      <c r="F14" s="72"/>
      <c r="G14" s="113">
        <f>G13/E13</f>
        <v>0.41198501872659177</v>
      </c>
      <c r="H14" s="72">
        <f>H13/E13</f>
        <v>0.5880149812734082</v>
      </c>
    </row>
    <row r="15" spans="2:8" s="14" customFormat="1" ht="13.5" customHeight="1">
      <c r="B15" s="193" t="s">
        <v>24</v>
      </c>
      <c r="C15" s="48">
        <v>213</v>
      </c>
      <c r="D15" s="13">
        <v>136</v>
      </c>
      <c r="E15" s="15">
        <f>G15+H15</f>
        <v>133</v>
      </c>
      <c r="F15" s="73">
        <f>D15-E15</f>
        <v>3</v>
      </c>
      <c r="G15" s="110">
        <v>36</v>
      </c>
      <c r="H15" s="73">
        <v>97</v>
      </c>
    </row>
    <row r="16" spans="2:8" s="23" customFormat="1" ht="13.5" customHeight="1" thickBot="1">
      <c r="B16" s="202"/>
      <c r="C16" s="150"/>
      <c r="D16" s="44">
        <f>D15/C15</f>
        <v>0.6384976525821596</v>
      </c>
      <c r="E16" s="45">
        <f>E15/D15</f>
        <v>0.9779411764705882</v>
      </c>
      <c r="F16" s="115"/>
      <c r="G16" s="114">
        <f>G15/E15</f>
        <v>0.2706766917293233</v>
      </c>
      <c r="H16" s="115">
        <f>H15/E15</f>
        <v>0.7293233082706767</v>
      </c>
    </row>
    <row r="17" spans="2:9" ht="13.5" customHeight="1" thickTop="1">
      <c r="B17" s="52" t="s">
        <v>41</v>
      </c>
      <c r="C17" s="218">
        <f>SUM(C3:C16)</f>
        <v>6997</v>
      </c>
      <c r="D17" s="60">
        <f>SUM(D3,D5,D7,D9,D11,D13,D15)</f>
        <v>4366</v>
      </c>
      <c r="E17" s="60">
        <f>G17+H17</f>
        <v>4108</v>
      </c>
      <c r="F17" s="173">
        <f>D17-E17</f>
        <v>258</v>
      </c>
      <c r="G17" s="218">
        <f>G15+G13+G11+G9+G7+G5+G3</f>
        <v>1890</v>
      </c>
      <c r="H17" s="173">
        <f>H15+H13+H11+H9+H7+H5+H3</f>
        <v>2218</v>
      </c>
      <c r="I17" s="1"/>
    </row>
    <row r="18" spans="2:9" s="29" customFormat="1" ht="13.5" customHeight="1" thickBot="1">
      <c r="B18" s="56"/>
      <c r="C18" s="57"/>
      <c r="D18" s="43">
        <f>D17/C17</f>
        <v>0.6239817064456196</v>
      </c>
      <c r="E18" s="43">
        <f>E17/D17</f>
        <v>0.9409070087036189</v>
      </c>
      <c r="F18" s="148"/>
      <c r="G18" s="116">
        <f>G17/E17</f>
        <v>0.46007789678675753</v>
      </c>
      <c r="H18" s="105">
        <f>H17/E17</f>
        <v>0.5399221032132424</v>
      </c>
      <c r="I18" s="9"/>
    </row>
    <row r="19" ht="11.25">
      <c r="I19" s="2"/>
    </row>
    <row r="20" spans="2:9" ht="11.25">
      <c r="B20" s="2"/>
      <c r="D20" s="3"/>
      <c r="E20" s="2"/>
      <c r="I20" s="1"/>
    </row>
    <row r="21" spans="2:9" ht="11.25">
      <c r="B21" s="2"/>
      <c r="D21" s="3"/>
      <c r="E21" s="2"/>
      <c r="I21" s="1"/>
    </row>
    <row r="22" spans="2:9" ht="11.25">
      <c r="B22" s="2"/>
      <c r="D22" s="3"/>
      <c r="E22" s="2"/>
      <c r="I22" s="1"/>
    </row>
    <row r="23" spans="2:9" ht="11.25">
      <c r="B23" s="2"/>
      <c r="D23" s="3"/>
      <c r="E23" s="2"/>
      <c r="I23" s="1"/>
    </row>
    <row r="24" spans="2:9" ht="11.25">
      <c r="B24" s="2"/>
      <c r="D24" s="3"/>
      <c r="E24" s="2"/>
      <c r="I24" s="1"/>
    </row>
    <row r="25" spans="2:9" ht="11.25">
      <c r="B25" s="2"/>
      <c r="D25" s="3"/>
      <c r="E25" s="2"/>
      <c r="I25" s="1"/>
    </row>
    <row r="26" spans="2:9" ht="11.25">
      <c r="B26" s="2"/>
      <c r="D26" s="3"/>
      <c r="E26" s="2"/>
      <c r="I26" s="1"/>
    </row>
    <row r="27" ht="11.25">
      <c r="I27" s="2"/>
    </row>
    <row r="28" ht="11.25">
      <c r="I28" s="2"/>
    </row>
    <row r="29" ht="11.25">
      <c r="I29" s="2"/>
    </row>
    <row r="30" ht="11.25">
      <c r="I30" s="2"/>
    </row>
    <row r="31" ht="11.25">
      <c r="I31" s="2"/>
    </row>
    <row r="32" ht="11.25">
      <c r="I32" s="2"/>
    </row>
    <row r="33" ht="11.25">
      <c r="I33" s="2"/>
    </row>
    <row r="34" ht="11.25">
      <c r="I34" s="2"/>
    </row>
    <row r="35" ht="11.25">
      <c r="I35" s="2"/>
    </row>
    <row r="36" ht="11.25">
      <c r="I36" s="2"/>
    </row>
    <row r="37" ht="11.25">
      <c r="I37" s="2"/>
    </row>
    <row r="38" ht="11.25">
      <c r="I38" s="2"/>
    </row>
    <row r="39" ht="11.25">
      <c r="I39" s="2"/>
    </row>
    <row r="40" ht="11.25">
      <c r="I40" s="2"/>
    </row>
    <row r="41" ht="11.25">
      <c r="I41" s="2"/>
    </row>
    <row r="42" ht="11.25">
      <c r="I42" s="2"/>
    </row>
    <row r="43" ht="11.25">
      <c r="I43" s="2"/>
    </row>
    <row r="44" ht="11.25">
      <c r="I44" s="2"/>
    </row>
    <row r="45" ht="11.25">
      <c r="I45" s="2"/>
    </row>
    <row r="46" ht="11.25">
      <c r="I46" s="2"/>
    </row>
    <row r="47" ht="11.25">
      <c r="I47" s="2"/>
    </row>
    <row r="48" ht="11.25">
      <c r="I48" s="2"/>
    </row>
    <row r="49" ht="11.25">
      <c r="I49" s="2"/>
    </row>
    <row r="50" ht="11.25">
      <c r="I50" s="2"/>
    </row>
    <row r="51" ht="11.25">
      <c r="I51" s="2"/>
    </row>
    <row r="52" ht="11.25">
      <c r="I52" s="2"/>
    </row>
    <row r="53" ht="11.25">
      <c r="I53" s="2"/>
    </row>
    <row r="54" ht="11.25">
      <c r="I54" s="2"/>
    </row>
    <row r="55" ht="11.25">
      <c r="I55" s="2"/>
    </row>
    <row r="56" ht="11.25">
      <c r="I56" s="2"/>
    </row>
    <row r="57" ht="11.25">
      <c r="I57" s="2"/>
    </row>
  </sheetData>
  <printOptions/>
  <pageMargins left="0.1968503937007874" right="0.18" top="0.984251968503937" bottom="0.984251968503937" header="0.5118110236220472" footer="0.5118110236220472"/>
  <pageSetup horizontalDpi="600" verticalDpi="600" orientation="landscape" paperSize="9" r:id="rId2"/>
  <headerFooter alignWithMargins="0">
    <oddHeader>&amp;L4. BOZKA EREMUA - 2. itzulia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2"/>
  <sheetViews>
    <sheetView tabSelected="1" workbookViewId="0" topLeftCell="A7">
      <selection activeCell="J27" sqref="J27"/>
    </sheetView>
  </sheetViews>
  <sheetFormatPr defaultColWidth="11.421875" defaultRowHeight="12.75"/>
  <cols>
    <col min="1" max="1" width="7.28125" style="1" customWidth="1"/>
    <col min="2" max="2" width="14.57421875" style="234" customWidth="1"/>
    <col min="3" max="3" width="7.421875" style="2" customWidth="1"/>
    <col min="4" max="4" width="7.421875" style="3" customWidth="1"/>
    <col min="5" max="5" width="7.421875" style="2" customWidth="1"/>
    <col min="6" max="6" width="7.421875" style="4" customWidth="1"/>
    <col min="7" max="8" width="10.7109375" style="4" customWidth="1"/>
    <col min="9" max="9" width="8.140625" style="1" customWidth="1"/>
    <col min="10" max="16384" width="11.421875" style="1" customWidth="1"/>
  </cols>
  <sheetData>
    <row r="1" spans="2:8" s="65" customFormat="1" ht="39.75" customHeight="1" thickBot="1">
      <c r="B1" s="219"/>
      <c r="C1" s="62"/>
      <c r="D1" s="62"/>
      <c r="E1" s="62"/>
      <c r="F1" s="62"/>
      <c r="G1" s="64"/>
      <c r="H1" s="64"/>
    </row>
    <row r="2" spans="2:8" ht="18.75" customHeight="1" thickBot="1">
      <c r="B2" s="220" t="s">
        <v>93</v>
      </c>
      <c r="C2" s="69" t="s">
        <v>14</v>
      </c>
      <c r="D2" s="67" t="s">
        <v>15</v>
      </c>
      <c r="E2" s="67" t="s">
        <v>16</v>
      </c>
      <c r="F2" s="68" t="s">
        <v>17</v>
      </c>
      <c r="G2" s="149" t="s">
        <v>100</v>
      </c>
      <c r="H2" s="79" t="s">
        <v>101</v>
      </c>
    </row>
    <row r="3" spans="2:8" s="14" customFormat="1" ht="10.5" customHeight="1">
      <c r="B3" s="221" t="s">
        <v>25</v>
      </c>
      <c r="C3" s="213">
        <f>IHOLDI!C31</f>
        <v>3586</v>
      </c>
      <c r="D3" s="58">
        <f>IHOLDI!D31</f>
        <v>2535</v>
      </c>
      <c r="E3" s="214">
        <f>G3+H3</f>
        <v>2389</v>
      </c>
      <c r="F3" s="171">
        <f>D3-E3</f>
        <v>146</v>
      </c>
      <c r="G3" s="215">
        <f>IHOLDI!G31</f>
        <v>896</v>
      </c>
      <c r="H3" s="171">
        <f>IHOLDI!H31</f>
        <v>1493</v>
      </c>
    </row>
    <row r="4" spans="2:8" s="23" customFormat="1" ht="10.5" customHeight="1">
      <c r="B4" s="222"/>
      <c r="C4" s="90"/>
      <c r="D4" s="20">
        <f>D3/C3</f>
        <v>0.7069157836029002</v>
      </c>
      <c r="E4" s="21">
        <f>E3/D3</f>
        <v>0.9424063116370809</v>
      </c>
      <c r="F4" s="74"/>
      <c r="G4" s="111">
        <f>G3/E3</f>
        <v>0.37505232314776055</v>
      </c>
      <c r="H4" s="74">
        <f>H3/E3</f>
        <v>0.6249476768522394</v>
      </c>
    </row>
    <row r="5" spans="2:8" s="14" customFormat="1" ht="10.5" customHeight="1">
      <c r="B5" s="223" t="s">
        <v>13</v>
      </c>
      <c r="C5" s="216">
        <f>GARAZI!C41</f>
        <v>5316</v>
      </c>
      <c r="D5" s="59">
        <f>GARAZI!D41</f>
        <v>3731</v>
      </c>
      <c r="E5" s="59">
        <f>G5+H5</f>
        <v>2824</v>
      </c>
      <c r="F5" s="172">
        <f>D5-E5</f>
        <v>907</v>
      </c>
      <c r="G5" s="217">
        <f>GARAZI!G41</f>
        <v>1100</v>
      </c>
      <c r="H5" s="172">
        <f>GARAZI!H41</f>
        <v>1724</v>
      </c>
    </row>
    <row r="6" spans="2:8" s="23" customFormat="1" ht="10.5" customHeight="1">
      <c r="B6" s="224"/>
      <c r="C6" s="89"/>
      <c r="D6" s="24">
        <f>D5/C5</f>
        <v>0.7018434913468774</v>
      </c>
      <c r="E6" s="24">
        <f>E5/D5</f>
        <v>0.7569016349504154</v>
      </c>
      <c r="F6" s="72"/>
      <c r="G6" s="113">
        <f>G5/E5</f>
        <v>0.3895184135977337</v>
      </c>
      <c r="H6" s="72">
        <f>H5/E5</f>
        <v>0.6104815864022662</v>
      </c>
    </row>
    <row r="7" spans="2:8" s="14" customFormat="1" ht="10.5" customHeight="1">
      <c r="B7" s="225" t="s">
        <v>42</v>
      </c>
      <c r="C7" s="213">
        <f>BAIGORRI!C26</f>
        <v>4976</v>
      </c>
      <c r="D7" s="58">
        <f>BAIGORRI!D26</f>
        <v>2933</v>
      </c>
      <c r="E7" s="214">
        <f>G7+H7</f>
        <v>2732</v>
      </c>
      <c r="F7" s="171">
        <f>D7-E7</f>
        <v>201</v>
      </c>
      <c r="G7" s="215">
        <f>BAIGORRI!G26</f>
        <v>1157</v>
      </c>
      <c r="H7" s="171">
        <f>BAIGORRI!H26</f>
        <v>1575</v>
      </c>
    </row>
    <row r="8" spans="2:8" s="23" customFormat="1" ht="10.5" customHeight="1">
      <c r="B8" s="222"/>
      <c r="C8" s="90"/>
      <c r="D8" s="20">
        <f>D7/C7</f>
        <v>0.5894292604501608</v>
      </c>
      <c r="E8" s="21">
        <f>E7/D7</f>
        <v>0.9314694851687692</v>
      </c>
      <c r="F8" s="74"/>
      <c r="G8" s="111">
        <f>G7/E7</f>
        <v>0.42349926793557835</v>
      </c>
      <c r="H8" s="74">
        <f>H7/E7</f>
        <v>0.5765007320644217</v>
      </c>
    </row>
    <row r="9" spans="2:8" s="14" customFormat="1" ht="10.5" customHeight="1">
      <c r="B9" s="223" t="s">
        <v>52</v>
      </c>
      <c r="C9" s="216">
        <f>AMIKUZE!C56</f>
        <v>7433</v>
      </c>
      <c r="D9" s="59">
        <f>AMIKUZE!D56</f>
        <v>5101</v>
      </c>
      <c r="E9" s="59">
        <f>G9+H9</f>
        <v>4899</v>
      </c>
      <c r="F9" s="172">
        <f>D9-E9</f>
        <v>202</v>
      </c>
      <c r="G9" s="217">
        <f>AMIKUZE!G56</f>
        <v>1977</v>
      </c>
      <c r="H9" s="172">
        <f>AMIKUZE!H56</f>
        <v>2922</v>
      </c>
    </row>
    <row r="10" spans="2:8" s="23" customFormat="1" ht="10.5" customHeight="1">
      <c r="B10" s="224"/>
      <c r="C10" s="89"/>
      <c r="D10" s="24">
        <f>D9/C9</f>
        <v>0.6862639580250235</v>
      </c>
      <c r="E10" s="24">
        <f>E9/D9</f>
        <v>0.9603999215840031</v>
      </c>
      <c r="F10" s="72"/>
      <c r="G10" s="113">
        <f>G9/E9</f>
        <v>0.4035517452541335</v>
      </c>
      <c r="H10" s="72">
        <f>H9/E9</f>
        <v>0.5964482547458665</v>
      </c>
    </row>
    <row r="11" spans="2:8" s="14" customFormat="1" ht="10.5" customHeight="1">
      <c r="B11" s="225" t="s">
        <v>19</v>
      </c>
      <c r="C11" s="213">
        <f>HAZPARNE!C17</f>
        <v>6997</v>
      </c>
      <c r="D11" s="58">
        <f>HAZPARNE!D17</f>
        <v>4366</v>
      </c>
      <c r="E11" s="214">
        <f>G11+H11</f>
        <v>4108</v>
      </c>
      <c r="F11" s="171">
        <f>D11-E11</f>
        <v>258</v>
      </c>
      <c r="G11" s="215">
        <f>HAZPARNE!G17</f>
        <v>1890</v>
      </c>
      <c r="H11" s="171">
        <f>HAZPARNE!H17</f>
        <v>2218</v>
      </c>
    </row>
    <row r="12" spans="2:8" s="23" customFormat="1" ht="10.5" customHeight="1">
      <c r="B12" s="222"/>
      <c r="C12" s="90"/>
      <c r="D12" s="20">
        <f>D11/C11</f>
        <v>0.6239817064456196</v>
      </c>
      <c r="E12" s="21">
        <f>E11/D11</f>
        <v>0.9409070087036189</v>
      </c>
      <c r="F12" s="74"/>
      <c r="G12" s="111">
        <f>G11/E11</f>
        <v>0.46007789678675753</v>
      </c>
      <c r="H12" s="74">
        <f>H11/E11</f>
        <v>0.5399221032132424</v>
      </c>
    </row>
    <row r="13" spans="2:8" s="14" customFormat="1" ht="10.5" customHeight="1">
      <c r="B13" s="223" t="s">
        <v>75</v>
      </c>
      <c r="C13" s="216">
        <v>8136</v>
      </c>
      <c r="D13" s="59">
        <v>5191</v>
      </c>
      <c r="E13" s="59">
        <f>G13+H13</f>
        <v>4896</v>
      </c>
      <c r="F13" s="172">
        <f>D13-E13</f>
        <v>295</v>
      </c>
      <c r="G13" s="217">
        <v>2490</v>
      </c>
      <c r="H13" s="172">
        <v>2406</v>
      </c>
    </row>
    <row r="14" spans="2:8" s="23" customFormat="1" ht="10.5" customHeight="1">
      <c r="B14" s="224"/>
      <c r="C14" s="89"/>
      <c r="D14" s="24">
        <f>D13/C13</f>
        <v>0.6380285152409046</v>
      </c>
      <c r="E14" s="24">
        <f>E13/D13</f>
        <v>0.9431708726642265</v>
      </c>
      <c r="F14" s="72"/>
      <c r="G14" s="113">
        <f>G13/E13</f>
        <v>0.508578431372549</v>
      </c>
      <c r="H14" s="72">
        <f>H13/E13</f>
        <v>0.49142156862745096</v>
      </c>
    </row>
    <row r="15" spans="2:8" s="14" customFormat="1" ht="10.5" customHeight="1">
      <c r="B15" s="225" t="s">
        <v>40</v>
      </c>
      <c r="C15" s="213">
        <v>2831</v>
      </c>
      <c r="D15" s="58">
        <v>1892</v>
      </c>
      <c r="E15" s="214">
        <f>G15+H15</f>
        <v>1788</v>
      </c>
      <c r="F15" s="171">
        <f>D15-E15</f>
        <v>104</v>
      </c>
      <c r="G15" s="215">
        <v>866</v>
      </c>
      <c r="H15" s="171">
        <v>922</v>
      </c>
    </row>
    <row r="16" spans="2:8" s="23" customFormat="1" ht="10.5" customHeight="1" thickBot="1">
      <c r="B16" s="226"/>
      <c r="C16" s="203"/>
      <c r="D16" s="204">
        <f>D15/C15</f>
        <v>0.6683150830095372</v>
      </c>
      <c r="E16" s="205">
        <f>E15/D15</f>
        <v>0.945031712473573</v>
      </c>
      <c r="F16" s="206"/>
      <c r="G16" s="207">
        <f>G15/E15</f>
        <v>0.4843400447427293</v>
      </c>
      <c r="H16" s="206">
        <f>H15/E15</f>
        <v>0.5156599552572707</v>
      </c>
    </row>
    <row r="17" spans="2:8" ht="13.5" customHeight="1">
      <c r="B17" s="227" t="s">
        <v>94</v>
      </c>
      <c r="C17" s="211">
        <f>SUM(C3:C16)</f>
        <v>39275</v>
      </c>
      <c r="D17" s="208">
        <f>SUM(D3,D5,D7,D9,D11,D13,D15)</f>
        <v>25749</v>
      </c>
      <c r="E17" s="212">
        <f>G17+H17</f>
        <v>23636</v>
      </c>
      <c r="F17" s="210">
        <f>D17-E17</f>
        <v>2113</v>
      </c>
      <c r="G17" s="211">
        <f>G15+G13+G11+G9+G7+G5+G3</f>
        <v>10376</v>
      </c>
      <c r="H17" s="210">
        <f>H15+H13+H11+H9+H7+H5+H3</f>
        <v>13260</v>
      </c>
    </row>
    <row r="18" spans="2:9" s="29" customFormat="1" ht="13.5" customHeight="1" thickBot="1">
      <c r="B18" s="228" t="s">
        <v>95</v>
      </c>
      <c r="C18" s="57"/>
      <c r="D18" s="43">
        <f>D17/C17</f>
        <v>0.6556078930617442</v>
      </c>
      <c r="E18" s="43">
        <f>E17/D17</f>
        <v>0.9179385607208047</v>
      </c>
      <c r="F18" s="148"/>
      <c r="G18" s="116">
        <f>G17/E17</f>
        <v>0.43899136909798614</v>
      </c>
      <c r="H18" s="105">
        <f>H17/E17</f>
        <v>0.5610086309020139</v>
      </c>
      <c r="I18" s="9"/>
    </row>
    <row r="19" spans="2:9" ht="12.75" customHeight="1" thickBot="1">
      <c r="B19" s="229"/>
      <c r="C19" s="41"/>
      <c r="D19" s="41"/>
      <c r="E19" s="41"/>
      <c r="F19" s="41"/>
      <c r="G19" s="41"/>
      <c r="H19" s="41"/>
      <c r="I19" s="7"/>
    </row>
    <row r="20" spans="2:8" ht="10.5" customHeight="1">
      <c r="B20" s="221" t="s">
        <v>77</v>
      </c>
      <c r="C20" s="162">
        <v>2548</v>
      </c>
      <c r="D20" s="163">
        <v>1999</v>
      </c>
      <c r="E20" s="164">
        <v>1919</v>
      </c>
      <c r="F20" s="165">
        <f>D20-E20</f>
        <v>80</v>
      </c>
      <c r="G20" s="168">
        <v>974</v>
      </c>
      <c r="H20" s="165">
        <v>945</v>
      </c>
    </row>
    <row r="21" spans="2:8" ht="10.5" customHeight="1">
      <c r="B21" s="222"/>
      <c r="C21" s="90"/>
      <c r="D21" s="20">
        <f>D20/C20</f>
        <v>0.7845368916797488</v>
      </c>
      <c r="E21" s="21">
        <f>E20/D20</f>
        <v>0.9599799899949975</v>
      </c>
      <c r="F21" s="74"/>
      <c r="G21" s="111">
        <f>G20/E20</f>
        <v>0.5075560187597707</v>
      </c>
      <c r="H21" s="74">
        <f>H20/E20</f>
        <v>0.4924439812402293</v>
      </c>
    </row>
    <row r="22" spans="2:8" ht="10.5" customHeight="1">
      <c r="B22" s="223" t="s">
        <v>78</v>
      </c>
      <c r="C22" s="88">
        <v>2779</v>
      </c>
      <c r="D22" s="16">
        <v>2070</v>
      </c>
      <c r="E22" s="16">
        <v>1947</v>
      </c>
      <c r="F22" s="71">
        <f>D22-E22</f>
        <v>123</v>
      </c>
      <c r="G22" s="112">
        <v>835</v>
      </c>
      <c r="H22" s="71">
        <v>1112</v>
      </c>
    </row>
    <row r="23" spans="2:8" ht="10.5" customHeight="1" thickBot="1">
      <c r="B23" s="224"/>
      <c r="C23" s="89"/>
      <c r="D23" s="24">
        <f>D22/C22</f>
        <v>0.7448722562072688</v>
      </c>
      <c r="E23" s="24">
        <f>E22/D22</f>
        <v>0.9405797101449276</v>
      </c>
      <c r="F23" s="72"/>
      <c r="G23" s="113">
        <f>G22/E22</f>
        <v>0.42886492039034413</v>
      </c>
      <c r="H23" s="72">
        <f>H22/E22</f>
        <v>0.5711350796096559</v>
      </c>
    </row>
    <row r="24" spans="2:8" ht="10.5" customHeight="1">
      <c r="B24" s="225" t="s">
        <v>79</v>
      </c>
      <c r="C24" s="48">
        <v>5987</v>
      </c>
      <c r="D24" s="13">
        <v>3756</v>
      </c>
      <c r="E24" s="15">
        <v>3611</v>
      </c>
      <c r="F24" s="165">
        <f>D24-E24</f>
        <v>145</v>
      </c>
      <c r="G24" s="110">
        <v>2127</v>
      </c>
      <c r="H24" s="73">
        <v>1484</v>
      </c>
    </row>
    <row r="25" spans="2:8" ht="10.5" customHeight="1">
      <c r="B25" s="222"/>
      <c r="C25" s="90"/>
      <c r="D25" s="20">
        <f>D24/C24</f>
        <v>0.6273592784366127</v>
      </c>
      <c r="E25" s="21">
        <f>E24/D24</f>
        <v>0.961395101171459</v>
      </c>
      <c r="F25" s="74"/>
      <c r="G25" s="111">
        <f>G24/E24</f>
        <v>0.5890335087233454</v>
      </c>
      <c r="H25" s="74">
        <f>H24/E24</f>
        <v>0.4109664912766547</v>
      </c>
    </row>
    <row r="26" spans="2:8" ht="10.5" customHeight="1">
      <c r="B26" s="223" t="s">
        <v>80</v>
      </c>
      <c r="C26" s="88">
        <v>2921</v>
      </c>
      <c r="D26" s="16">
        <v>1961</v>
      </c>
      <c r="E26" s="16">
        <v>1858</v>
      </c>
      <c r="F26" s="71">
        <f>D26-E26</f>
        <v>103</v>
      </c>
      <c r="G26" s="112">
        <v>989</v>
      </c>
      <c r="H26" s="71">
        <v>869</v>
      </c>
    </row>
    <row r="27" spans="2:8" ht="10.5" customHeight="1">
      <c r="B27" s="224"/>
      <c r="C27" s="89"/>
      <c r="D27" s="24">
        <f>D26/C26</f>
        <v>0.6713454296473811</v>
      </c>
      <c r="E27" s="24">
        <f>E26/D26</f>
        <v>0.9474757776644569</v>
      </c>
      <c r="F27" s="72"/>
      <c r="G27" s="113">
        <f>G26/E26</f>
        <v>0.5322927879440258</v>
      </c>
      <c r="H27" s="72">
        <f>H26/E26</f>
        <v>0.46770721205597415</v>
      </c>
    </row>
    <row r="28" spans="2:8" ht="10.5" customHeight="1">
      <c r="B28" s="230" t="s">
        <v>81</v>
      </c>
      <c r="C28" s="48">
        <v>4674</v>
      </c>
      <c r="D28" s="13">
        <v>3119</v>
      </c>
      <c r="E28" s="15">
        <v>2993</v>
      </c>
      <c r="F28" s="73">
        <f>D28-E28</f>
        <v>126</v>
      </c>
      <c r="G28" s="110">
        <v>1190</v>
      </c>
      <c r="H28" s="73">
        <v>1803</v>
      </c>
    </row>
    <row r="29" spans="2:8" ht="10.5" customHeight="1">
      <c r="B29" s="231"/>
      <c r="C29" s="90"/>
      <c r="D29" s="20">
        <f>D28/C28</f>
        <v>0.667308515190415</v>
      </c>
      <c r="E29" s="21">
        <f>E28/D28</f>
        <v>0.9596024366784226</v>
      </c>
      <c r="F29" s="74"/>
      <c r="G29" s="111">
        <f>G28/E28</f>
        <v>0.39759438690277316</v>
      </c>
      <c r="H29" s="74">
        <f>H28/E28</f>
        <v>0.6024056130972268</v>
      </c>
    </row>
    <row r="30" spans="2:8" ht="10.5" customHeight="1">
      <c r="B30" s="223" t="s">
        <v>96</v>
      </c>
      <c r="C30" s="88">
        <v>9768</v>
      </c>
      <c r="D30" s="16">
        <v>6440</v>
      </c>
      <c r="E30" s="16">
        <v>6065</v>
      </c>
      <c r="F30" s="71">
        <f>D30-E30</f>
        <v>375</v>
      </c>
      <c r="G30" s="112">
        <v>3470</v>
      </c>
      <c r="H30" s="71">
        <v>2595</v>
      </c>
    </row>
    <row r="31" spans="2:8" ht="10.5" customHeight="1">
      <c r="B31" s="224"/>
      <c r="C31" s="89"/>
      <c r="D31" s="24">
        <f>D30/C30</f>
        <v>0.6592956592956593</v>
      </c>
      <c r="E31" s="24">
        <f>E30/D30</f>
        <v>0.9417701863354038</v>
      </c>
      <c r="F31" s="72"/>
      <c r="G31" s="113">
        <f>G30/E30</f>
        <v>0.5721352019785655</v>
      </c>
      <c r="H31" s="72">
        <f>H30/E30</f>
        <v>0.42786479802143446</v>
      </c>
    </row>
    <row r="32" spans="2:8" ht="10.5" customHeight="1">
      <c r="B32" s="230" t="s">
        <v>97</v>
      </c>
      <c r="C32" s="48">
        <v>9161</v>
      </c>
      <c r="D32" s="13">
        <v>5920</v>
      </c>
      <c r="E32" s="15">
        <v>5575</v>
      </c>
      <c r="F32" s="73">
        <f>D32-E32</f>
        <v>345</v>
      </c>
      <c r="G32" s="110">
        <v>3312</v>
      </c>
      <c r="H32" s="73">
        <v>2263</v>
      </c>
    </row>
    <row r="33" spans="2:8" ht="10.5" customHeight="1">
      <c r="B33" s="231"/>
      <c r="C33" s="90"/>
      <c r="D33" s="20">
        <f>D32/C32</f>
        <v>0.6462176618273114</v>
      </c>
      <c r="E33" s="21">
        <f>E32/D32</f>
        <v>0.941722972972973</v>
      </c>
      <c r="F33" s="74"/>
      <c r="G33" s="111">
        <f>G32/E32</f>
        <v>0.5940807174887892</v>
      </c>
      <c r="H33" s="74">
        <f>H32/E32</f>
        <v>0.4059192825112108</v>
      </c>
    </row>
    <row r="34" spans="2:8" ht="10.5" customHeight="1">
      <c r="B34" s="223" t="s">
        <v>82</v>
      </c>
      <c r="C34" s="141">
        <v>3303</v>
      </c>
      <c r="D34" s="5">
        <v>2147</v>
      </c>
      <c r="E34" s="5">
        <v>2071</v>
      </c>
      <c r="F34" s="142">
        <f>D34-E34</f>
        <v>76</v>
      </c>
      <c r="G34" s="145">
        <v>761</v>
      </c>
      <c r="H34" s="142">
        <v>1310</v>
      </c>
    </row>
    <row r="35" spans="2:8" ht="10.5" customHeight="1" thickBot="1">
      <c r="B35" s="232"/>
      <c r="C35" s="166"/>
      <c r="D35" s="24">
        <f>D34/C34</f>
        <v>0.6500151377535573</v>
      </c>
      <c r="E35" s="27">
        <f>E34/D34</f>
        <v>0.9646017699115044</v>
      </c>
      <c r="F35" s="167"/>
      <c r="G35" s="169">
        <f>G34/E34</f>
        <v>0.3674553355866731</v>
      </c>
      <c r="H35" s="170">
        <f>H34/E34</f>
        <v>0.6325446644133269</v>
      </c>
    </row>
    <row r="36" spans="2:8" ht="12.75" customHeight="1">
      <c r="B36" s="227" t="s">
        <v>76</v>
      </c>
      <c r="C36" s="211">
        <f>SUM(C20:C35)</f>
        <v>41141</v>
      </c>
      <c r="D36" s="208">
        <f>SUM(D20,D22,D24,D26,D28,D30,D32,D34)</f>
        <v>27412</v>
      </c>
      <c r="E36" s="209">
        <f>G36+H36</f>
        <v>26039</v>
      </c>
      <c r="F36" s="210">
        <f>D36-E36</f>
        <v>1373</v>
      </c>
      <c r="G36" s="211">
        <f>G34+G30+G32+G28+G26+G24+G22+G20</f>
        <v>13658</v>
      </c>
      <c r="H36" s="210">
        <f>H34+H30+H32+H28+H26+H24+H22+H20</f>
        <v>12381</v>
      </c>
    </row>
    <row r="37" spans="2:8" ht="12.75" customHeight="1" thickBot="1">
      <c r="B37" s="233"/>
      <c r="C37" s="57"/>
      <c r="D37" s="43">
        <f>D36/C36</f>
        <v>0.666293964658127</v>
      </c>
      <c r="E37" s="43">
        <f>E36/D36</f>
        <v>0.9499124471034583</v>
      </c>
      <c r="F37" s="148"/>
      <c r="G37" s="116">
        <f>G36/E36</f>
        <v>0.5245209109412804</v>
      </c>
      <c r="H37" s="105">
        <f>H36/E36</f>
        <v>0.4754790890587196</v>
      </c>
    </row>
    <row r="38" spans="6:8" ht="21" customHeight="1" thickBot="1">
      <c r="F38" s="2"/>
      <c r="G38" s="2"/>
      <c r="H38" s="2"/>
    </row>
    <row r="39" spans="2:8" s="42" customFormat="1" ht="21.75" customHeight="1" thickBot="1">
      <c r="B39" s="153" t="s">
        <v>98</v>
      </c>
      <c r="C39" s="154">
        <f>C36+C17</f>
        <v>80416</v>
      </c>
      <c r="D39" s="155">
        <f>D17+D36</f>
        <v>53161</v>
      </c>
      <c r="E39" s="155">
        <f>E17+E36</f>
        <v>49675</v>
      </c>
      <c r="F39" s="155">
        <f>F17+F36</f>
        <v>3486</v>
      </c>
      <c r="G39" s="155">
        <f>G17+G36</f>
        <v>24034</v>
      </c>
      <c r="H39" s="160">
        <f>H17+H36</f>
        <v>25641</v>
      </c>
    </row>
    <row r="40" spans="2:9" ht="21.75" customHeight="1" thickBot="1">
      <c r="B40" s="156" t="s">
        <v>99</v>
      </c>
      <c r="C40" s="157"/>
      <c r="D40" s="158">
        <f>D39/C39</f>
        <v>0.661074910465579</v>
      </c>
      <c r="E40" s="158">
        <f>E39/D39</f>
        <v>0.9344256127612347</v>
      </c>
      <c r="F40" s="159"/>
      <c r="G40" s="158">
        <f>G39/E39</f>
        <v>0.4838248616004026</v>
      </c>
      <c r="H40" s="161">
        <f>H39/E39</f>
        <v>0.5161751383995974</v>
      </c>
      <c r="I40" s="1" t="s">
        <v>102</v>
      </c>
    </row>
    <row r="41" spans="6:8" ht="11.25">
      <c r="F41" s="2"/>
      <c r="G41" s="2"/>
      <c r="H41" s="2"/>
    </row>
    <row r="42" spans="6:8" ht="11.25">
      <c r="F42" s="2"/>
      <c r="G42" s="2"/>
      <c r="H42" s="2"/>
    </row>
    <row r="43" spans="6:8" ht="11.25">
      <c r="F43" s="2"/>
      <c r="G43" s="2"/>
      <c r="H43" s="2"/>
    </row>
    <row r="44" spans="6:8" ht="11.25">
      <c r="F44" s="2"/>
      <c r="G44" s="2"/>
      <c r="H44" s="2"/>
    </row>
    <row r="45" spans="6:8" ht="11.25">
      <c r="F45" s="2"/>
      <c r="G45" s="2"/>
      <c r="H45" s="2"/>
    </row>
    <row r="46" spans="6:8" ht="11.25">
      <c r="F46" s="2"/>
      <c r="G46" s="2"/>
      <c r="H46" s="2"/>
    </row>
    <row r="47" spans="6:8" ht="11.25">
      <c r="F47" s="2"/>
      <c r="G47" s="2"/>
      <c r="H47" s="2"/>
    </row>
    <row r="48" spans="6:8" ht="11.25">
      <c r="F48" s="2"/>
      <c r="G48" s="2"/>
      <c r="H48" s="2"/>
    </row>
    <row r="49" spans="6:8" ht="11.25">
      <c r="F49" s="2"/>
      <c r="G49" s="2"/>
      <c r="H49" s="2"/>
    </row>
    <row r="50" spans="6:8" ht="11.25">
      <c r="F50" s="2"/>
      <c r="G50" s="2"/>
      <c r="H50" s="2"/>
    </row>
    <row r="51" spans="6:8" ht="11.25">
      <c r="F51" s="2"/>
      <c r="G51" s="2"/>
      <c r="H51" s="2"/>
    </row>
    <row r="52" spans="6:8" ht="11.25">
      <c r="F52" s="2"/>
      <c r="G52" s="2"/>
      <c r="H52" s="2"/>
    </row>
    <row r="53" spans="6:8" ht="11.25">
      <c r="F53" s="2"/>
      <c r="G53" s="2"/>
      <c r="H53" s="2"/>
    </row>
    <row r="54" spans="6:8" ht="11.25">
      <c r="F54" s="2"/>
      <c r="G54" s="2"/>
      <c r="H54" s="2"/>
    </row>
    <row r="55" spans="6:8" ht="11.25">
      <c r="F55" s="2"/>
      <c r="G55" s="2"/>
      <c r="H55" s="2"/>
    </row>
    <row r="56" spans="6:8" ht="11.25">
      <c r="F56" s="2"/>
      <c r="G56" s="2"/>
      <c r="H56" s="2"/>
    </row>
    <row r="57" spans="6:8" ht="11.25">
      <c r="F57" s="2"/>
      <c r="G57" s="2"/>
      <c r="H57" s="2"/>
    </row>
    <row r="58" spans="6:8" ht="11.25">
      <c r="F58" s="2"/>
      <c r="G58" s="2"/>
      <c r="H58" s="2"/>
    </row>
    <row r="59" spans="6:8" ht="11.25">
      <c r="F59" s="2"/>
      <c r="G59" s="2"/>
      <c r="H59" s="2"/>
    </row>
    <row r="60" spans="6:8" ht="11.25">
      <c r="F60" s="2"/>
      <c r="G60" s="2"/>
      <c r="H60" s="2"/>
    </row>
    <row r="61" spans="6:8" ht="11.25">
      <c r="F61" s="2"/>
      <c r="G61" s="2"/>
      <c r="H61" s="2"/>
    </row>
    <row r="62" spans="6:8" ht="11.25">
      <c r="F62" s="2"/>
      <c r="G62" s="2"/>
      <c r="H62" s="2"/>
    </row>
  </sheetData>
  <printOptions/>
  <pageMargins left="0.27" right="0.18" top="0.2" bottom="0.3937007874015748" header="0.19" footer="0.11811023622047245"/>
  <pageSetup horizontalDpi="600" verticalDpi="600" orientation="landscape" paperSize="9" r:id="rId2"/>
  <headerFooter alignWithMargins="0">
    <oddHeader>&amp;L4. BOZKA EREMUA - 2. itzulia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PIRULO IRRATIA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ADMINISTRAZIOA</dc:creator>
  <cp:keywords/>
  <dc:description/>
  <cp:lastModifiedBy>Propriétaire</cp:lastModifiedBy>
  <cp:lastPrinted>2012-06-17T17:30:21Z</cp:lastPrinted>
  <dcterms:created xsi:type="dcterms:W3CDTF">2004-02-27T09:42:49Z</dcterms:created>
  <dcterms:modified xsi:type="dcterms:W3CDTF">2012-06-18T08:08:37Z</dcterms:modified>
  <cp:category/>
  <cp:version/>
  <cp:contentType/>
  <cp:contentStatus/>
</cp:coreProperties>
</file>